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-108" yWindow="-108" windowWidth="19416" windowHeight="10296"/>
  </bookViews>
  <sheets>
    <sheet name="Danh sách kết quả thi" sheetId="1" r:id="rId1"/>
    <sheet name="Khối 9" sheetId="5" r:id="rId2"/>
    <sheet name="Khối 8" sheetId="4" r:id="rId3"/>
    <sheet name="Khối 7" sheetId="3" r:id="rId4"/>
    <sheet name="Khối 6" sheetId="2" r:id="rId5"/>
  </sheets>
  <definedNames>
    <definedName name="_xlnm._FilterDatabase" localSheetId="0" hidden="1">'Danh sách kết quả thi'!$A$1:$M$54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" i="2" l="1"/>
  <c r="X4" i="2"/>
  <c r="X3" i="2"/>
  <c r="X2" i="2"/>
  <c r="N3" i="2" s="1"/>
  <c r="U5" i="3"/>
  <c r="U4" i="3"/>
  <c r="U3" i="3"/>
  <c r="U2" i="3"/>
  <c r="N2" i="3" s="1"/>
  <c r="U5" i="4"/>
  <c r="U6" i="4"/>
  <c r="U4" i="4"/>
  <c r="U3" i="4"/>
  <c r="N3" i="4" s="1"/>
  <c r="U2" i="4"/>
  <c r="R5" i="5"/>
  <c r="R4" i="5"/>
  <c r="R3" i="5"/>
  <c r="R6" i="5"/>
  <c r="N3" i="5"/>
  <c r="N4" i="5"/>
  <c r="N5" i="5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" i="5"/>
  <c r="N2" i="2" l="1"/>
  <c r="N9" i="2"/>
  <c r="N8" i="2"/>
  <c r="N4" i="2"/>
  <c r="N7" i="2"/>
  <c r="N6" i="2"/>
  <c r="N5" i="2"/>
  <c r="N5" i="3"/>
  <c r="N4" i="3"/>
  <c r="N3" i="3"/>
  <c r="N11" i="3"/>
  <c r="N10" i="3"/>
  <c r="N9" i="3"/>
  <c r="N8" i="3"/>
  <c r="N7" i="3"/>
  <c r="N14" i="3"/>
  <c r="N6" i="3"/>
  <c r="N13" i="3"/>
  <c r="N16" i="3"/>
  <c r="N15" i="3"/>
  <c r="N12" i="3"/>
  <c r="N2" i="4"/>
  <c r="N8" i="4"/>
  <c r="N7" i="4"/>
  <c r="N6" i="4"/>
  <c r="N5" i="4"/>
  <c r="N10" i="4"/>
  <c r="N9" i="4"/>
  <c r="N4" i="4"/>
  <c r="N11" i="4"/>
  <c r="O14" i="5"/>
  <c r="O21" i="5"/>
  <c r="O13" i="5"/>
  <c r="O12" i="5"/>
  <c r="O11" i="5"/>
  <c r="O10" i="5"/>
  <c r="O17" i="5"/>
  <c r="O9" i="5"/>
  <c r="O16" i="5"/>
  <c r="O8" i="5"/>
  <c r="O20" i="5"/>
  <c r="O19" i="5"/>
  <c r="O18" i="5"/>
  <c r="O3" i="5"/>
  <c r="O15" i="5"/>
  <c r="O7" i="5"/>
  <c r="O5" i="5"/>
  <c r="O4" i="5"/>
  <c r="O6" i="5"/>
  <c r="O2" i="5" l="1"/>
</calcChain>
</file>

<file path=xl/sharedStrings.xml><?xml version="1.0" encoding="utf-8"?>
<sst xmlns="http://schemas.openxmlformats.org/spreadsheetml/2006/main" count="1090" uniqueCount="281">
  <si>
    <t>STT</t>
  </si>
  <si>
    <t>Khối</t>
  </si>
  <si>
    <t>Lớp</t>
  </si>
  <si>
    <t>Trường</t>
  </si>
  <si>
    <t>Tỉnh thành</t>
  </si>
  <si>
    <t>Điểm thi</t>
  </si>
  <si>
    <t>Thời gian thi</t>
  </si>
  <si>
    <t>Ngày sinh</t>
  </si>
  <si>
    <t>Quận/Huyện</t>
  </si>
  <si>
    <t>Tỉnh/Thành phố</t>
  </si>
  <si>
    <t>Ngày thi</t>
  </si>
  <si>
    <t>1308207242</t>
  </si>
  <si>
    <t xml:space="preserve">Hồ Ngọc Quỳnh Ngân </t>
  </si>
  <si>
    <t>7/2</t>
  </si>
  <si>
    <t>Trường THCS Nguyễn Du</t>
  </si>
  <si>
    <t>Quảng Nam</t>
  </si>
  <si>
    <t>1170</t>
  </si>
  <si>
    <t>25/06/2012</t>
  </si>
  <si>
    <t>Huyện Đại Lộc</t>
  </si>
  <si>
    <t>2024-11-29 08:56:47</t>
  </si>
  <si>
    <t>1308298848</t>
  </si>
  <si>
    <t>Hồ Hoàng My</t>
  </si>
  <si>
    <t>8/2</t>
  </si>
  <si>
    <t>850</t>
  </si>
  <si>
    <t>10/04/2011</t>
  </si>
  <si>
    <t>2024-11-29 08:00:11</t>
  </si>
  <si>
    <t>1308316088</t>
  </si>
  <si>
    <t>Nguyễn Thanh Nhã Uyên</t>
  </si>
  <si>
    <t>6/4</t>
  </si>
  <si>
    <t>710</t>
  </si>
  <si>
    <t>21/06/2013</t>
  </si>
  <si>
    <t>2024-11-28 17:00:13</t>
  </si>
  <si>
    <t>1308316201</t>
  </si>
  <si>
    <t>Nguyễn Văn Huy Hoàng</t>
  </si>
  <si>
    <t>6/3</t>
  </si>
  <si>
    <t>770</t>
  </si>
  <si>
    <t>16/01/2013</t>
  </si>
  <si>
    <t>2024-11-28 17:00:10</t>
  </si>
  <si>
    <t>1308366346</t>
  </si>
  <si>
    <t>Nguyễn Phúc Nguyên</t>
  </si>
  <si>
    <t>520</t>
  </si>
  <si>
    <t>27/01/2012</t>
  </si>
  <si>
    <t>2024-11-29 09:00:10</t>
  </si>
  <si>
    <t>1308444356</t>
  </si>
  <si>
    <t>Huỳnh Ngọc Tâm</t>
  </si>
  <si>
    <t>720</t>
  </si>
  <si>
    <t>18/11/2013</t>
  </si>
  <si>
    <t>2024-11-28 17:00:11</t>
  </si>
  <si>
    <t>1308527512</t>
  </si>
  <si>
    <t>Trịnh Kỳ Thư</t>
  </si>
  <si>
    <t>1040</t>
  </si>
  <si>
    <t>29/07/2011</t>
  </si>
  <si>
    <t>2024-11-29 07:56:45</t>
  </si>
  <si>
    <t>1308985829</t>
  </si>
  <si>
    <t>Huỳnh Kim Thủy Tiên</t>
  </si>
  <si>
    <t>9/3</t>
  </si>
  <si>
    <t>1250</t>
  </si>
  <si>
    <t>08/04/2010</t>
  </si>
  <si>
    <t>2024-11-28 16:00:09</t>
  </si>
  <si>
    <t>1309039945</t>
  </si>
  <si>
    <t>Hồ Anh Kiệt</t>
  </si>
  <si>
    <t>6/2</t>
  </si>
  <si>
    <t>1010</t>
  </si>
  <si>
    <t>22/03/2013</t>
  </si>
  <si>
    <t>1309282967</t>
  </si>
  <si>
    <t>Đặng Thị Kim Ngân</t>
  </si>
  <si>
    <t>7/1</t>
  </si>
  <si>
    <t>28/04/2012</t>
  </si>
  <si>
    <t>2024-11-29 09:00:12</t>
  </si>
  <si>
    <t>1309292714</t>
  </si>
  <si>
    <t xml:space="preserve">Châu Thanh Thảo </t>
  </si>
  <si>
    <t>8/3</t>
  </si>
  <si>
    <t>840</t>
  </si>
  <si>
    <t>10/06/2011</t>
  </si>
  <si>
    <t>2024-11-29 07:55:04</t>
  </si>
  <si>
    <t>1309292763</t>
  </si>
  <si>
    <t>Trần Minh Đạt</t>
  </si>
  <si>
    <t>64</t>
  </si>
  <si>
    <t>16/02/2013</t>
  </si>
  <si>
    <t>1309295693</t>
  </si>
  <si>
    <t>Nguyễn Thị Kiều Giang</t>
  </si>
  <si>
    <t>1030</t>
  </si>
  <si>
    <t>16/08/2012</t>
  </si>
  <si>
    <t>2024-11-29 09:00:08</t>
  </si>
  <si>
    <t>1309299870</t>
  </si>
  <si>
    <t xml:space="preserve">Nguyễn Đào Ngân Hà </t>
  </si>
  <si>
    <t>93</t>
  </si>
  <si>
    <t>580</t>
  </si>
  <si>
    <t>10/01/2010</t>
  </si>
  <si>
    <t>2024-11-28 15:59:35</t>
  </si>
  <si>
    <t>1309302951</t>
  </si>
  <si>
    <t>Trần Phạm Bảo Ngọc</t>
  </si>
  <si>
    <t>Lớp 6/2</t>
  </si>
  <si>
    <t>500</t>
  </si>
  <si>
    <t>28/09/2013</t>
  </si>
  <si>
    <t>2024-11-28 17:00:16</t>
  </si>
  <si>
    <t>1309303978</t>
  </si>
  <si>
    <t>Ngô Thùy Mẫn Nhi</t>
  </si>
  <si>
    <t>7/5</t>
  </si>
  <si>
    <t>1450</t>
  </si>
  <si>
    <t>01/01/2012</t>
  </si>
  <si>
    <t>2024-11-29 09:00:11</t>
  </si>
  <si>
    <t>1309304338</t>
  </si>
  <si>
    <t>Lê Hoàng Phương Linh</t>
  </si>
  <si>
    <t>9/2</t>
  </si>
  <si>
    <t>1160</t>
  </si>
  <si>
    <t>13/05/2010</t>
  </si>
  <si>
    <t>2024-11-28 16:00:27</t>
  </si>
  <si>
    <t>1309305054</t>
  </si>
  <si>
    <t>Nguyễn Thị Thanh Hương</t>
  </si>
  <si>
    <t>790</t>
  </si>
  <si>
    <t>21/09/2010</t>
  </si>
  <si>
    <t>2024-11-28 16:00:13</t>
  </si>
  <si>
    <t>1309305524</t>
  </si>
  <si>
    <t xml:space="preserve">Đỗ Quang Vinh </t>
  </si>
  <si>
    <t>9/1</t>
  </si>
  <si>
    <t>610</t>
  </si>
  <si>
    <t>30/10/2010</t>
  </si>
  <si>
    <t>2024-11-28 15:56:17</t>
  </si>
  <si>
    <t>1309306283</t>
  </si>
  <si>
    <t xml:space="preserve">Tôn Văn Đức Nhân </t>
  </si>
  <si>
    <t>1150</t>
  </si>
  <si>
    <t>19/12/2011</t>
  </si>
  <si>
    <t>1309307392</t>
  </si>
  <si>
    <t xml:space="preserve">Trương Ngọc Hân </t>
  </si>
  <si>
    <t>1470</t>
  </si>
  <si>
    <t>20/09/2010</t>
  </si>
  <si>
    <t>2024-11-28 16:00:15</t>
  </si>
  <si>
    <t>1309307571</t>
  </si>
  <si>
    <t>Hồ Thị Thanh Thanh</t>
  </si>
  <si>
    <t>31/08/2012</t>
  </si>
  <si>
    <t>1309307620</t>
  </si>
  <si>
    <t>Võ Bảo Trân</t>
  </si>
  <si>
    <t>29/06/2012</t>
  </si>
  <si>
    <t>2024-11-29 09:00:06</t>
  </si>
  <si>
    <t>1309307653</t>
  </si>
  <si>
    <t>Doãn nhật Tuấn</t>
  </si>
  <si>
    <t>92</t>
  </si>
  <si>
    <t>970</t>
  </si>
  <si>
    <t>10/11/2010</t>
  </si>
  <si>
    <t>2024-11-28 16:00:10</t>
  </si>
  <si>
    <t>1309307852</t>
  </si>
  <si>
    <t>Đỗ Hữu Phúc</t>
  </si>
  <si>
    <t>810</t>
  </si>
  <si>
    <t>01/04/2010</t>
  </si>
  <si>
    <t>2024-11-28 15:59:57</t>
  </si>
  <si>
    <t>1309309550</t>
  </si>
  <si>
    <t>Phạm Duy Minh Thư</t>
  </si>
  <si>
    <t>Lớp 7/3</t>
  </si>
  <si>
    <t>29/07/2012</t>
  </si>
  <si>
    <t>2024-11-29 08:56:40</t>
  </si>
  <si>
    <t>1309310229</t>
  </si>
  <si>
    <t xml:space="preserve">Dương Tấn Vũ </t>
  </si>
  <si>
    <t xml:space="preserve">7/1 </t>
  </si>
  <si>
    <t>920</t>
  </si>
  <si>
    <t>24/09/2012</t>
  </si>
  <si>
    <t>2024-11-29 09:00:03</t>
  </si>
  <si>
    <t>1309310887</t>
  </si>
  <si>
    <t>Lê Chí huy</t>
  </si>
  <si>
    <t>72</t>
  </si>
  <si>
    <t>670</t>
  </si>
  <si>
    <t>11/01/2012</t>
  </si>
  <si>
    <t>2024-11-29 08:54:18</t>
  </si>
  <si>
    <t>1309311837</t>
  </si>
  <si>
    <t xml:space="preserve">Trần Lê Minh Thư </t>
  </si>
  <si>
    <t>1060</t>
  </si>
  <si>
    <t>25/09/2010</t>
  </si>
  <si>
    <t>2024-11-28 16:00:16</t>
  </si>
  <si>
    <t>1309312063</t>
  </si>
  <si>
    <t>Nguyễn Nhật Trường</t>
  </si>
  <si>
    <t>740</t>
  </si>
  <si>
    <t>27/05/2010</t>
  </si>
  <si>
    <t>2024-11-28 16:00:21</t>
  </si>
  <si>
    <t>1309312642</t>
  </si>
  <si>
    <t>Nguyễn Huyền Khánh Thy</t>
  </si>
  <si>
    <t>8/1</t>
  </si>
  <si>
    <t>1780</t>
  </si>
  <si>
    <t>28/01/2010</t>
  </si>
  <si>
    <t>2024-11-28 15:59:45</t>
  </si>
  <si>
    <t>1309312761</t>
  </si>
  <si>
    <t>Nguyễn Tấn Kiên</t>
  </si>
  <si>
    <t>lớp 9/3</t>
  </si>
  <si>
    <t>09/07/2010</t>
  </si>
  <si>
    <t>1309325293</t>
  </si>
  <si>
    <t>nguyễn thị như thảo</t>
  </si>
  <si>
    <t>1080</t>
  </si>
  <si>
    <t>10/07/2010</t>
  </si>
  <si>
    <t>2024-11-28 15:56:23</t>
  </si>
  <si>
    <t>1309325752</t>
  </si>
  <si>
    <t>Nguyễn Thị Trúc Linh</t>
  </si>
  <si>
    <t>24/04/2011</t>
  </si>
  <si>
    <t>2024-11-29 08:00:10</t>
  </si>
  <si>
    <t>1309329495</t>
  </si>
  <si>
    <t>NGUYỄN THỊ KIỀU TRINH</t>
  </si>
  <si>
    <t>1220</t>
  </si>
  <si>
    <t>13/04/2011</t>
  </si>
  <si>
    <t>2024-11-29 08:00:48</t>
  </si>
  <si>
    <t>1309350214</t>
  </si>
  <si>
    <t>Huỳnh Đỗ Khánh Huyền</t>
  </si>
  <si>
    <t>1410</t>
  </si>
  <si>
    <t>15/07/2010</t>
  </si>
  <si>
    <t>2024-11-28 15:59:18</t>
  </si>
  <si>
    <t>1309361680</t>
  </si>
  <si>
    <t>Vì Thị Ngọc Trang</t>
  </si>
  <si>
    <t>14/10/2010</t>
  </si>
  <si>
    <t>2024-11-28 16:00:18</t>
  </si>
  <si>
    <t>1309374875</t>
  </si>
  <si>
    <t>Huỳnh Nguyễn Hoàng My</t>
  </si>
  <si>
    <t>900</t>
  </si>
  <si>
    <t>03/09/2010</t>
  </si>
  <si>
    <t>2024-11-28 16:00:23</t>
  </si>
  <si>
    <t>1309379971</t>
  </si>
  <si>
    <t xml:space="preserve">Nguyễn Thị Oanh Thư </t>
  </si>
  <si>
    <t>20/10/2011</t>
  </si>
  <si>
    <t>2024-11-29 07:59:17</t>
  </si>
  <si>
    <t>1309381208</t>
  </si>
  <si>
    <t>duong tan anh nha</t>
  </si>
  <si>
    <t>930</t>
  </si>
  <si>
    <t>07/07/2010</t>
  </si>
  <si>
    <t>1309382876</t>
  </si>
  <si>
    <t>Ngô Thị Thanh Thảo</t>
  </si>
  <si>
    <t>8/4</t>
  </si>
  <si>
    <t>1140</t>
  </si>
  <si>
    <t>12/08/2011</t>
  </si>
  <si>
    <t>2024-11-29 08:00:16</t>
  </si>
  <si>
    <t>1309383849</t>
  </si>
  <si>
    <t>Nguyễn Thành Đạt</t>
  </si>
  <si>
    <t>1090</t>
  </si>
  <si>
    <t>12/01/2011</t>
  </si>
  <si>
    <t>2024-11-29 08:00:17</t>
  </si>
  <si>
    <t>1309385834</t>
  </si>
  <si>
    <t xml:space="preserve">Ng H Như Ý </t>
  </si>
  <si>
    <t>31/05/2010</t>
  </si>
  <si>
    <t>2024-11-28 16:00:17</t>
  </si>
  <si>
    <t>1309387642</t>
  </si>
  <si>
    <t>ĐOÀN THỊ THẢO VY</t>
  </si>
  <si>
    <t>15/08/2013</t>
  </si>
  <si>
    <t>1309392562</t>
  </si>
  <si>
    <t>Hồ huỳnh minh nhật</t>
  </si>
  <si>
    <t>340</t>
  </si>
  <si>
    <t>17/11/2010</t>
  </si>
  <si>
    <t>2024-11-28 16:00:19</t>
  </si>
  <si>
    <t>1309401860</t>
  </si>
  <si>
    <t>nguyen nguyen khang</t>
  </si>
  <si>
    <t>880</t>
  </si>
  <si>
    <t>04/04/2012</t>
  </si>
  <si>
    <t>2024-11-29 08:59:45</t>
  </si>
  <si>
    <t>1309402197</t>
  </si>
  <si>
    <t xml:space="preserve">Hồ Thảo Nhi </t>
  </si>
  <si>
    <t>760</t>
  </si>
  <si>
    <t>20/11/2012</t>
  </si>
  <si>
    <t>1309405581</t>
  </si>
  <si>
    <t xml:space="preserve">Nguyễn Phương Bảo Ngọc </t>
  </si>
  <si>
    <t>650</t>
  </si>
  <si>
    <t>22/05/2012</t>
  </si>
  <si>
    <t>2024-11-29 09:00:04</t>
  </si>
  <si>
    <t>1309460289</t>
  </si>
  <si>
    <t>Đoàn Trúc Lan</t>
  </si>
  <si>
    <t>7/3</t>
  </si>
  <si>
    <t>18/03/2012</t>
  </si>
  <si>
    <t>1309504082</t>
  </si>
  <si>
    <t xml:space="preserve">Nguyễn xuân gia phúc </t>
  </si>
  <si>
    <t>14/04/2011</t>
  </si>
  <si>
    <t>2024-11-29 08:00:13</t>
  </si>
  <si>
    <t>1309512580</t>
  </si>
  <si>
    <t>Nguyễn Thu Tuyền</t>
  </si>
  <si>
    <t>24/04/2010</t>
  </si>
  <si>
    <t>2024-11-28 15:57:28</t>
  </si>
  <si>
    <t>1309525037</t>
  </si>
  <si>
    <t>Trần Đình Khang</t>
  </si>
  <si>
    <t>730</t>
  </si>
  <si>
    <t>20/03/2012</t>
  </si>
  <si>
    <t>2024-11-29 08:56:42</t>
  </si>
  <si>
    <t>1309542899</t>
  </si>
  <si>
    <t>Nguyễn Thế Bảo Long</t>
  </si>
  <si>
    <t>6/1</t>
  </si>
  <si>
    <t>1180</t>
  </si>
  <si>
    <t>13/06/2012</t>
  </si>
  <si>
    <t>2024-11-28 16:52:10</t>
  </si>
  <si>
    <t xml:space="preserve">ID </t>
  </si>
  <si>
    <t>Họ và Tên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</si>
</sst>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2" fillId="2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0" fillId="0" borderId="0" xfId="0" applyFill="1"/>
    <xf numFmtId="0" fontId="2" fillId="0" borderId="0" xfId="0" applyFont="1" applyFill="1" applyBorder="1" applyAlignment="1">
      <alignment horizontal="center"/>
    </xf>
  </cellXfs>
  <cellStyles count="1">
    <cellStyle name="Normal" xfId="0" builtinId="0"/>
  </cellStyles>
  <dxfs count="12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  <color rgb="FFFF0000"/>
      </font>
    </dxf>
    <dxf>
      <font>
        <b/>
        <i val="0"/>
        <color rgb="FF0000FF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  <color rgb="FFFF0000"/>
      </font>
    </dxf>
    <dxf>
      <font>
        <b/>
        <i val="0"/>
        <color rgb="FF0000FF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  <color rgb="FFFF0000"/>
      </font>
    </dxf>
    <dxf>
      <font>
        <b/>
        <i val="0"/>
        <color rgb="FF0000FF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  <color rgb="FFFF0000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tabSelected="1" topLeftCell="A32" workbookViewId="0">
      <selection activeCell="D56" sqref="D56"/>
    </sheetView>
  </sheetViews>
  <sheetFormatPr defaultRowHeight="14.4" x14ac:dyDescent="0.3"/>
  <cols>
    <col min="2" max="2" width="13.5546875" customWidth="1"/>
    <col min="3" max="3" width="22.44140625" customWidth="1"/>
    <col min="4" max="5" width="8.88671875" style="2"/>
    <col min="6" max="6" width="22.77734375" customWidth="1"/>
    <col min="7" max="7" width="20.88671875" customWidth="1"/>
    <col min="8" max="8" width="9.44140625" style="2" customWidth="1"/>
    <col min="9" max="9" width="13.21875" style="2" customWidth="1"/>
    <col min="10" max="10" width="13.33203125" customWidth="1"/>
    <col min="11" max="11" width="17.21875" customWidth="1"/>
    <col min="12" max="12" width="20.109375" customWidth="1"/>
    <col min="13" max="13" width="18.21875" customWidth="1"/>
  </cols>
  <sheetData>
    <row r="1" spans="1:14" x14ac:dyDescent="0.3">
      <c r="A1" s="4" t="s">
        <v>0</v>
      </c>
      <c r="B1" s="4" t="s">
        <v>279</v>
      </c>
      <c r="C1" s="4" t="s">
        <v>280</v>
      </c>
      <c r="D1" s="3" t="s">
        <v>1</v>
      </c>
      <c r="E1" s="3" t="s">
        <v>2</v>
      </c>
      <c r="F1" s="4" t="s">
        <v>3</v>
      </c>
      <c r="G1" s="4" t="s">
        <v>4</v>
      </c>
      <c r="H1" s="3" t="s">
        <v>5</v>
      </c>
      <c r="I1" s="3" t="s">
        <v>6</v>
      </c>
      <c r="J1" s="4" t="s">
        <v>7</v>
      </c>
      <c r="K1" s="4" t="s">
        <v>8</v>
      </c>
      <c r="L1" s="4" t="s">
        <v>9</v>
      </c>
      <c r="M1" s="4" t="s">
        <v>10</v>
      </c>
      <c r="N1" s="1"/>
    </row>
    <row r="2" spans="1:14" x14ac:dyDescent="0.3">
      <c r="A2" s="6">
        <v>1</v>
      </c>
      <c r="B2" s="6" t="s">
        <v>273</v>
      </c>
      <c r="C2" s="6" t="s">
        <v>274</v>
      </c>
      <c r="D2" s="5">
        <v>6</v>
      </c>
      <c r="E2" s="5" t="s">
        <v>275</v>
      </c>
      <c r="F2" s="6" t="s">
        <v>14</v>
      </c>
      <c r="G2" s="6" t="s">
        <v>15</v>
      </c>
      <c r="H2" s="5" t="s">
        <v>276</v>
      </c>
      <c r="I2" s="5">
        <v>1317</v>
      </c>
      <c r="J2" s="6" t="s">
        <v>277</v>
      </c>
      <c r="K2" s="6" t="s">
        <v>18</v>
      </c>
      <c r="L2" s="6" t="s">
        <v>15</v>
      </c>
      <c r="M2" s="6" t="s">
        <v>278</v>
      </c>
    </row>
    <row r="3" spans="1:14" x14ac:dyDescent="0.3">
      <c r="A3" s="6">
        <v>2</v>
      </c>
      <c r="B3" s="6" t="s">
        <v>59</v>
      </c>
      <c r="C3" s="6" t="s">
        <v>60</v>
      </c>
      <c r="D3" s="5">
        <v>6</v>
      </c>
      <c r="E3" s="5" t="s">
        <v>61</v>
      </c>
      <c r="F3" s="6" t="s">
        <v>14</v>
      </c>
      <c r="G3" s="6" t="s">
        <v>15</v>
      </c>
      <c r="H3" s="5" t="s">
        <v>62</v>
      </c>
      <c r="I3" s="5">
        <v>1800</v>
      </c>
      <c r="J3" s="6" t="s">
        <v>63</v>
      </c>
      <c r="K3" s="6" t="s">
        <v>18</v>
      </c>
      <c r="L3" s="6" t="s">
        <v>15</v>
      </c>
      <c r="M3" s="6" t="s">
        <v>37</v>
      </c>
    </row>
    <row r="4" spans="1:14" x14ac:dyDescent="0.3">
      <c r="A4" s="6">
        <v>3</v>
      </c>
      <c r="B4" s="6" t="s">
        <v>32</v>
      </c>
      <c r="C4" s="6" t="s">
        <v>33</v>
      </c>
      <c r="D4" s="5">
        <v>6</v>
      </c>
      <c r="E4" s="5" t="s">
        <v>34</v>
      </c>
      <c r="F4" s="6" t="s">
        <v>14</v>
      </c>
      <c r="G4" s="6" t="s">
        <v>15</v>
      </c>
      <c r="H4" s="5" t="s">
        <v>35</v>
      </c>
      <c r="I4" s="5">
        <v>1800</v>
      </c>
      <c r="J4" s="6" t="s">
        <v>36</v>
      </c>
      <c r="K4" s="6" t="s">
        <v>18</v>
      </c>
      <c r="L4" s="6" t="s">
        <v>15</v>
      </c>
      <c r="M4" s="6" t="s">
        <v>37</v>
      </c>
    </row>
    <row r="5" spans="1:14" x14ac:dyDescent="0.3">
      <c r="A5" s="6">
        <v>4</v>
      </c>
      <c r="B5" s="6" t="s">
        <v>43</v>
      </c>
      <c r="C5" s="6" t="s">
        <v>44</v>
      </c>
      <c r="D5" s="5">
        <v>6</v>
      </c>
      <c r="E5" s="5" t="s">
        <v>34</v>
      </c>
      <c r="F5" s="6" t="s">
        <v>14</v>
      </c>
      <c r="G5" s="6" t="s">
        <v>15</v>
      </c>
      <c r="H5" s="5" t="s">
        <v>45</v>
      </c>
      <c r="I5" s="5">
        <v>1800</v>
      </c>
      <c r="J5" s="6" t="s">
        <v>46</v>
      </c>
      <c r="K5" s="6" t="s">
        <v>18</v>
      </c>
      <c r="L5" s="6" t="s">
        <v>15</v>
      </c>
      <c r="M5" s="6" t="s">
        <v>47</v>
      </c>
    </row>
    <row r="6" spans="1:14" x14ac:dyDescent="0.3">
      <c r="A6" s="6">
        <v>5</v>
      </c>
      <c r="B6" s="6" t="s">
        <v>26</v>
      </c>
      <c r="C6" s="6" t="s">
        <v>27</v>
      </c>
      <c r="D6" s="5">
        <v>6</v>
      </c>
      <c r="E6" s="5" t="s">
        <v>28</v>
      </c>
      <c r="F6" s="6" t="s">
        <v>14</v>
      </c>
      <c r="G6" s="6" t="s">
        <v>15</v>
      </c>
      <c r="H6" s="5" t="s">
        <v>29</v>
      </c>
      <c r="I6" s="5">
        <v>1800</v>
      </c>
      <c r="J6" s="6" t="s">
        <v>30</v>
      </c>
      <c r="K6" s="6" t="s">
        <v>18</v>
      </c>
      <c r="L6" s="6" t="s">
        <v>15</v>
      </c>
      <c r="M6" s="6" t="s">
        <v>31</v>
      </c>
    </row>
    <row r="7" spans="1:14" x14ac:dyDescent="0.3">
      <c r="A7" s="6">
        <v>6</v>
      </c>
      <c r="B7" s="6" t="s">
        <v>234</v>
      </c>
      <c r="C7" s="6" t="s">
        <v>235</v>
      </c>
      <c r="D7" s="5">
        <v>6</v>
      </c>
      <c r="E7" s="5" t="s">
        <v>28</v>
      </c>
      <c r="F7" s="6" t="s">
        <v>14</v>
      </c>
      <c r="G7" s="6" t="s">
        <v>15</v>
      </c>
      <c r="H7" s="5" t="s">
        <v>138</v>
      </c>
      <c r="I7" s="5">
        <v>1800</v>
      </c>
      <c r="J7" s="6" t="s">
        <v>236</v>
      </c>
      <c r="K7" s="6" t="s">
        <v>18</v>
      </c>
      <c r="L7" s="6" t="s">
        <v>15</v>
      </c>
      <c r="M7" s="6" t="s">
        <v>95</v>
      </c>
    </row>
    <row r="8" spans="1:14" x14ac:dyDescent="0.3">
      <c r="A8" s="6">
        <v>7</v>
      </c>
      <c r="B8" s="6" t="s">
        <v>75</v>
      </c>
      <c r="C8" s="6" t="s">
        <v>76</v>
      </c>
      <c r="D8" s="5">
        <v>6</v>
      </c>
      <c r="E8" s="5" t="s">
        <v>77</v>
      </c>
      <c r="F8" s="6" t="s">
        <v>14</v>
      </c>
      <c r="G8" s="6" t="s">
        <v>15</v>
      </c>
      <c r="H8" s="5" t="s">
        <v>35</v>
      </c>
      <c r="I8" s="5">
        <v>1800</v>
      </c>
      <c r="J8" s="6" t="s">
        <v>78</v>
      </c>
      <c r="K8" s="6" t="s">
        <v>18</v>
      </c>
      <c r="L8" s="6" t="s">
        <v>15</v>
      </c>
      <c r="M8" s="6" t="s">
        <v>31</v>
      </c>
    </row>
    <row r="9" spans="1:14" x14ac:dyDescent="0.3">
      <c r="A9" s="6">
        <v>8</v>
      </c>
      <c r="B9" s="6" t="s">
        <v>64</v>
      </c>
      <c r="C9" s="6" t="s">
        <v>65</v>
      </c>
      <c r="D9" s="5">
        <v>7</v>
      </c>
      <c r="E9" s="5" t="s">
        <v>66</v>
      </c>
      <c r="F9" s="6" t="s">
        <v>14</v>
      </c>
      <c r="G9" s="6" t="s">
        <v>15</v>
      </c>
      <c r="H9" s="5" t="s">
        <v>62</v>
      </c>
      <c r="I9" s="5">
        <v>1800</v>
      </c>
      <c r="J9" s="6" t="s">
        <v>67</v>
      </c>
      <c r="K9" s="6" t="s">
        <v>18</v>
      </c>
      <c r="L9" s="6" t="s">
        <v>15</v>
      </c>
      <c r="M9" s="6" t="s">
        <v>68</v>
      </c>
    </row>
    <row r="10" spans="1:14" x14ac:dyDescent="0.3">
      <c r="A10" s="6">
        <v>9</v>
      </c>
      <c r="B10" s="6" t="s">
        <v>79</v>
      </c>
      <c r="C10" s="6" t="s">
        <v>80</v>
      </c>
      <c r="D10" s="5">
        <v>7</v>
      </c>
      <c r="E10" s="5" t="s">
        <v>66</v>
      </c>
      <c r="F10" s="6" t="s">
        <v>14</v>
      </c>
      <c r="G10" s="6" t="s">
        <v>15</v>
      </c>
      <c r="H10" s="5" t="s">
        <v>81</v>
      </c>
      <c r="I10" s="5">
        <v>1800</v>
      </c>
      <c r="J10" s="6" t="s">
        <v>82</v>
      </c>
      <c r="K10" s="6" t="s">
        <v>18</v>
      </c>
      <c r="L10" s="6" t="s">
        <v>15</v>
      </c>
      <c r="M10" s="6" t="s">
        <v>83</v>
      </c>
    </row>
    <row r="11" spans="1:14" x14ac:dyDescent="0.3">
      <c r="A11" s="6">
        <v>10</v>
      </c>
      <c r="B11" s="6" t="s">
        <v>151</v>
      </c>
      <c r="C11" s="6" t="s">
        <v>152</v>
      </c>
      <c r="D11" s="5">
        <v>7</v>
      </c>
      <c r="E11" s="5" t="s">
        <v>153</v>
      </c>
      <c r="F11" s="6" t="s">
        <v>14</v>
      </c>
      <c r="G11" s="6" t="s">
        <v>15</v>
      </c>
      <c r="H11" s="5" t="s">
        <v>154</v>
      </c>
      <c r="I11" s="5">
        <v>1792</v>
      </c>
      <c r="J11" s="6" t="s">
        <v>155</v>
      </c>
      <c r="K11" s="6" t="s">
        <v>18</v>
      </c>
      <c r="L11" s="6" t="s">
        <v>15</v>
      </c>
      <c r="M11" s="6" t="s">
        <v>156</v>
      </c>
    </row>
    <row r="12" spans="1:14" x14ac:dyDescent="0.3">
      <c r="A12" s="6">
        <v>11</v>
      </c>
      <c r="B12" s="6" t="s">
        <v>251</v>
      </c>
      <c r="C12" s="6" t="s">
        <v>252</v>
      </c>
      <c r="D12" s="5">
        <v>7</v>
      </c>
      <c r="E12" s="5" t="s">
        <v>153</v>
      </c>
      <c r="F12" s="6" t="s">
        <v>14</v>
      </c>
      <c r="G12" s="6" t="s">
        <v>15</v>
      </c>
      <c r="H12" s="5" t="s">
        <v>253</v>
      </c>
      <c r="I12" s="5">
        <v>1800</v>
      </c>
      <c r="J12" s="6" t="s">
        <v>254</v>
      </c>
      <c r="K12" s="6" t="s">
        <v>18</v>
      </c>
      <c r="L12" s="6" t="s">
        <v>15</v>
      </c>
      <c r="M12" s="6" t="s">
        <v>255</v>
      </c>
    </row>
    <row r="13" spans="1:14" x14ac:dyDescent="0.3">
      <c r="A13" s="6">
        <v>12</v>
      </c>
      <c r="B13" s="6" t="s">
        <v>11</v>
      </c>
      <c r="C13" s="6" t="s">
        <v>12</v>
      </c>
      <c r="D13" s="5">
        <v>7</v>
      </c>
      <c r="E13" s="5" t="s">
        <v>13</v>
      </c>
      <c r="F13" s="6" t="s">
        <v>14</v>
      </c>
      <c r="G13" s="6" t="s">
        <v>15</v>
      </c>
      <c r="H13" s="5" t="s">
        <v>16</v>
      </c>
      <c r="I13" s="5">
        <v>1599</v>
      </c>
      <c r="J13" s="6" t="s">
        <v>17</v>
      </c>
      <c r="K13" s="6" t="s">
        <v>18</v>
      </c>
      <c r="L13" s="6" t="s">
        <v>15</v>
      </c>
      <c r="M13" s="6" t="s">
        <v>19</v>
      </c>
    </row>
    <row r="14" spans="1:14" x14ac:dyDescent="0.3">
      <c r="A14" s="6">
        <v>13</v>
      </c>
      <c r="B14" s="6" t="s">
        <v>38</v>
      </c>
      <c r="C14" s="6" t="s">
        <v>39</v>
      </c>
      <c r="D14" s="5">
        <v>7</v>
      </c>
      <c r="E14" s="5" t="s">
        <v>13</v>
      </c>
      <c r="F14" s="6" t="s">
        <v>14</v>
      </c>
      <c r="G14" s="6" t="s">
        <v>15</v>
      </c>
      <c r="H14" s="5" t="s">
        <v>40</v>
      </c>
      <c r="I14" s="5">
        <v>1800</v>
      </c>
      <c r="J14" s="6" t="s">
        <v>41</v>
      </c>
      <c r="K14" s="6" t="s">
        <v>18</v>
      </c>
      <c r="L14" s="6" t="s">
        <v>15</v>
      </c>
      <c r="M14" s="6" t="s">
        <v>42</v>
      </c>
    </row>
    <row r="15" spans="1:14" x14ac:dyDescent="0.3">
      <c r="A15" s="6">
        <v>14</v>
      </c>
      <c r="B15" s="6" t="s">
        <v>131</v>
      </c>
      <c r="C15" s="6" t="s">
        <v>132</v>
      </c>
      <c r="D15" s="5">
        <v>7</v>
      </c>
      <c r="E15" s="5" t="s">
        <v>13</v>
      </c>
      <c r="F15" s="6" t="s">
        <v>14</v>
      </c>
      <c r="G15" s="6" t="s">
        <v>15</v>
      </c>
      <c r="H15" s="5" t="s">
        <v>35</v>
      </c>
      <c r="I15" s="5">
        <v>1800</v>
      </c>
      <c r="J15" s="6" t="s">
        <v>133</v>
      </c>
      <c r="K15" s="6" t="s">
        <v>18</v>
      </c>
      <c r="L15" s="6" t="s">
        <v>15</v>
      </c>
      <c r="M15" s="6" t="s">
        <v>134</v>
      </c>
    </row>
    <row r="16" spans="1:14" x14ac:dyDescent="0.3">
      <c r="A16" s="6">
        <v>15</v>
      </c>
      <c r="B16" s="6" t="s">
        <v>242</v>
      </c>
      <c r="C16" s="6" t="s">
        <v>243</v>
      </c>
      <c r="D16" s="5">
        <v>7</v>
      </c>
      <c r="E16" s="5" t="s">
        <v>13</v>
      </c>
      <c r="F16" s="6" t="s">
        <v>14</v>
      </c>
      <c r="G16" s="6" t="s">
        <v>15</v>
      </c>
      <c r="H16" s="5" t="s">
        <v>244</v>
      </c>
      <c r="I16" s="5">
        <v>1779</v>
      </c>
      <c r="J16" s="6" t="s">
        <v>245</v>
      </c>
      <c r="K16" s="6" t="s">
        <v>18</v>
      </c>
      <c r="L16" s="6" t="s">
        <v>15</v>
      </c>
      <c r="M16" s="6" t="s">
        <v>246</v>
      </c>
    </row>
    <row r="17" spans="1:13" x14ac:dyDescent="0.3">
      <c r="A17" s="6">
        <v>16</v>
      </c>
      <c r="B17" s="6" t="s">
        <v>247</v>
      </c>
      <c r="C17" s="6" t="s">
        <v>248</v>
      </c>
      <c r="D17" s="5">
        <v>7</v>
      </c>
      <c r="E17" s="5" t="s">
        <v>13</v>
      </c>
      <c r="F17" s="6" t="s">
        <v>14</v>
      </c>
      <c r="G17" s="6" t="s">
        <v>15</v>
      </c>
      <c r="H17" s="5" t="s">
        <v>249</v>
      </c>
      <c r="I17" s="5">
        <v>1800</v>
      </c>
      <c r="J17" s="6" t="s">
        <v>250</v>
      </c>
      <c r="K17" s="6" t="s">
        <v>18</v>
      </c>
      <c r="L17" s="6" t="s">
        <v>15</v>
      </c>
      <c r="M17" s="6" t="s">
        <v>83</v>
      </c>
    </row>
    <row r="18" spans="1:13" x14ac:dyDescent="0.3">
      <c r="A18" s="6">
        <v>17</v>
      </c>
      <c r="B18" s="6" t="s">
        <v>256</v>
      </c>
      <c r="C18" s="6" t="s">
        <v>257</v>
      </c>
      <c r="D18" s="5">
        <v>7</v>
      </c>
      <c r="E18" s="5" t="s">
        <v>258</v>
      </c>
      <c r="F18" s="6" t="s">
        <v>14</v>
      </c>
      <c r="G18" s="6" t="s">
        <v>15</v>
      </c>
      <c r="H18" s="5" t="s">
        <v>81</v>
      </c>
      <c r="I18" s="5">
        <v>1800</v>
      </c>
      <c r="J18" s="6" t="s">
        <v>259</v>
      </c>
      <c r="K18" s="6" t="s">
        <v>18</v>
      </c>
      <c r="L18" s="6" t="s">
        <v>15</v>
      </c>
      <c r="M18" s="6" t="s">
        <v>42</v>
      </c>
    </row>
    <row r="19" spans="1:13" x14ac:dyDescent="0.3">
      <c r="A19" s="6">
        <v>18</v>
      </c>
      <c r="B19" s="6" t="s">
        <v>96</v>
      </c>
      <c r="C19" s="6" t="s">
        <v>97</v>
      </c>
      <c r="D19" s="5">
        <v>7</v>
      </c>
      <c r="E19" s="5" t="s">
        <v>98</v>
      </c>
      <c r="F19" s="6" t="s">
        <v>14</v>
      </c>
      <c r="G19" s="6" t="s">
        <v>15</v>
      </c>
      <c r="H19" s="5" t="s">
        <v>99</v>
      </c>
      <c r="I19" s="5">
        <v>1800</v>
      </c>
      <c r="J19" s="6" t="s">
        <v>100</v>
      </c>
      <c r="K19" s="6" t="s">
        <v>18</v>
      </c>
      <c r="L19" s="6" t="s">
        <v>15</v>
      </c>
      <c r="M19" s="6" t="s">
        <v>101</v>
      </c>
    </row>
    <row r="20" spans="1:13" x14ac:dyDescent="0.3">
      <c r="A20" s="6">
        <v>19</v>
      </c>
      <c r="B20" s="6" t="s">
        <v>128</v>
      </c>
      <c r="C20" s="6" t="s">
        <v>129</v>
      </c>
      <c r="D20" s="5">
        <v>7</v>
      </c>
      <c r="E20" s="5" t="s">
        <v>98</v>
      </c>
      <c r="F20" s="6" t="s">
        <v>14</v>
      </c>
      <c r="G20" s="6" t="s">
        <v>15</v>
      </c>
      <c r="H20" s="5" t="s">
        <v>62</v>
      </c>
      <c r="I20" s="5">
        <v>1800</v>
      </c>
      <c r="J20" s="6" t="s">
        <v>130</v>
      </c>
      <c r="K20" s="6" t="s">
        <v>18</v>
      </c>
      <c r="L20" s="6" t="s">
        <v>15</v>
      </c>
      <c r="M20" s="6" t="s">
        <v>42</v>
      </c>
    </row>
    <row r="21" spans="1:13" x14ac:dyDescent="0.3">
      <c r="A21" s="6">
        <v>20</v>
      </c>
      <c r="B21" s="6" t="s">
        <v>268</v>
      </c>
      <c r="C21" s="6" t="s">
        <v>269</v>
      </c>
      <c r="D21" s="5">
        <v>7</v>
      </c>
      <c r="E21" s="5" t="s">
        <v>98</v>
      </c>
      <c r="F21" s="6" t="s">
        <v>14</v>
      </c>
      <c r="G21" s="6" t="s">
        <v>15</v>
      </c>
      <c r="H21" s="5" t="s">
        <v>270</v>
      </c>
      <c r="I21" s="5">
        <v>1591</v>
      </c>
      <c r="J21" s="6" t="s">
        <v>271</v>
      </c>
      <c r="K21" s="6" t="s">
        <v>18</v>
      </c>
      <c r="L21" s="6" t="s">
        <v>15</v>
      </c>
      <c r="M21" s="6" t="s">
        <v>272</v>
      </c>
    </row>
    <row r="22" spans="1:13" x14ac:dyDescent="0.3">
      <c r="A22" s="6">
        <v>21</v>
      </c>
      <c r="B22" s="6" t="s">
        <v>157</v>
      </c>
      <c r="C22" s="6" t="s">
        <v>158</v>
      </c>
      <c r="D22" s="5">
        <v>7</v>
      </c>
      <c r="E22" s="5" t="s">
        <v>159</v>
      </c>
      <c r="F22" s="6" t="s">
        <v>14</v>
      </c>
      <c r="G22" s="6" t="s">
        <v>15</v>
      </c>
      <c r="H22" s="5" t="s">
        <v>160</v>
      </c>
      <c r="I22" s="5">
        <v>1451</v>
      </c>
      <c r="J22" s="6" t="s">
        <v>161</v>
      </c>
      <c r="K22" s="6" t="s">
        <v>18</v>
      </c>
      <c r="L22" s="6" t="s">
        <v>15</v>
      </c>
      <c r="M22" s="6" t="s">
        <v>162</v>
      </c>
    </row>
    <row r="23" spans="1:13" x14ac:dyDescent="0.3">
      <c r="A23" s="6">
        <v>22</v>
      </c>
      <c r="B23" s="6" t="s">
        <v>20</v>
      </c>
      <c r="C23" s="6" t="s">
        <v>21</v>
      </c>
      <c r="D23" s="5">
        <v>8</v>
      </c>
      <c r="E23" s="5" t="s">
        <v>22</v>
      </c>
      <c r="F23" s="6" t="s">
        <v>14</v>
      </c>
      <c r="G23" s="6" t="s">
        <v>15</v>
      </c>
      <c r="H23" s="5" t="s">
        <v>23</v>
      </c>
      <c r="I23" s="5">
        <v>1800</v>
      </c>
      <c r="J23" s="6" t="s">
        <v>24</v>
      </c>
      <c r="K23" s="6" t="s">
        <v>18</v>
      </c>
      <c r="L23" s="6" t="s">
        <v>15</v>
      </c>
      <c r="M23" s="6" t="s">
        <v>25</v>
      </c>
    </row>
    <row r="24" spans="1:13" x14ac:dyDescent="0.3">
      <c r="A24" s="6">
        <v>23</v>
      </c>
      <c r="B24" s="6" t="s">
        <v>48</v>
      </c>
      <c r="C24" s="6" t="s">
        <v>49</v>
      </c>
      <c r="D24" s="5">
        <v>8</v>
      </c>
      <c r="E24" s="5" t="s">
        <v>22</v>
      </c>
      <c r="F24" s="6" t="s">
        <v>14</v>
      </c>
      <c r="G24" s="6" t="s">
        <v>15</v>
      </c>
      <c r="H24" s="5" t="s">
        <v>50</v>
      </c>
      <c r="I24" s="5">
        <v>1590</v>
      </c>
      <c r="J24" s="6" t="s">
        <v>51</v>
      </c>
      <c r="K24" s="6" t="s">
        <v>18</v>
      </c>
      <c r="L24" s="6" t="s">
        <v>15</v>
      </c>
      <c r="M24" s="6" t="s">
        <v>52</v>
      </c>
    </row>
    <row r="25" spans="1:13" x14ac:dyDescent="0.3">
      <c r="A25" s="6">
        <v>24</v>
      </c>
      <c r="B25" s="6" t="s">
        <v>119</v>
      </c>
      <c r="C25" s="6" t="s">
        <v>120</v>
      </c>
      <c r="D25" s="5">
        <v>8</v>
      </c>
      <c r="E25" s="5" t="s">
        <v>22</v>
      </c>
      <c r="F25" s="6" t="s">
        <v>14</v>
      </c>
      <c r="G25" s="6" t="s">
        <v>15</v>
      </c>
      <c r="H25" s="5" t="s">
        <v>121</v>
      </c>
      <c r="I25" s="5">
        <v>1800</v>
      </c>
      <c r="J25" s="6" t="s">
        <v>122</v>
      </c>
      <c r="K25" s="6" t="s">
        <v>18</v>
      </c>
      <c r="L25" s="6" t="s">
        <v>15</v>
      </c>
      <c r="M25" s="6" t="s">
        <v>25</v>
      </c>
    </row>
    <row r="26" spans="1:13" x14ac:dyDescent="0.3">
      <c r="A26" s="6">
        <v>25</v>
      </c>
      <c r="B26" s="6" t="s">
        <v>260</v>
      </c>
      <c r="C26" s="6" t="s">
        <v>261</v>
      </c>
      <c r="D26" s="5">
        <v>8</v>
      </c>
      <c r="E26" s="5" t="s">
        <v>22</v>
      </c>
      <c r="F26" s="6" t="s">
        <v>14</v>
      </c>
      <c r="G26" s="6" t="s">
        <v>15</v>
      </c>
      <c r="H26" s="5" t="s">
        <v>87</v>
      </c>
      <c r="I26" s="5">
        <v>1800</v>
      </c>
      <c r="J26" s="6" t="s">
        <v>262</v>
      </c>
      <c r="K26" s="6" t="s">
        <v>18</v>
      </c>
      <c r="L26" s="6" t="s">
        <v>15</v>
      </c>
      <c r="M26" s="6" t="s">
        <v>263</v>
      </c>
    </row>
    <row r="27" spans="1:13" x14ac:dyDescent="0.3">
      <c r="A27" s="6">
        <v>26</v>
      </c>
      <c r="B27" s="6" t="s">
        <v>69</v>
      </c>
      <c r="C27" s="6" t="s">
        <v>70</v>
      </c>
      <c r="D27" s="5">
        <v>8</v>
      </c>
      <c r="E27" s="5" t="s">
        <v>71</v>
      </c>
      <c r="F27" s="6" t="s">
        <v>14</v>
      </c>
      <c r="G27" s="6" t="s">
        <v>15</v>
      </c>
      <c r="H27" s="5" t="s">
        <v>72</v>
      </c>
      <c r="I27" s="5">
        <v>1481</v>
      </c>
      <c r="J27" s="6" t="s">
        <v>73</v>
      </c>
      <c r="K27" s="6" t="s">
        <v>18</v>
      </c>
      <c r="L27" s="6" t="s">
        <v>15</v>
      </c>
      <c r="M27" s="6" t="s">
        <v>74</v>
      </c>
    </row>
    <row r="28" spans="1:13" x14ac:dyDescent="0.3">
      <c r="A28" s="6">
        <v>27</v>
      </c>
      <c r="B28" s="6" t="s">
        <v>188</v>
      </c>
      <c r="C28" s="6" t="s">
        <v>189</v>
      </c>
      <c r="D28" s="5">
        <v>8</v>
      </c>
      <c r="E28" s="5" t="s">
        <v>71</v>
      </c>
      <c r="F28" s="6" t="s">
        <v>14</v>
      </c>
      <c r="G28" s="6" t="s">
        <v>15</v>
      </c>
      <c r="H28" s="5" t="s">
        <v>116</v>
      </c>
      <c r="I28" s="5">
        <v>1800</v>
      </c>
      <c r="J28" s="6" t="s">
        <v>190</v>
      </c>
      <c r="K28" s="6" t="s">
        <v>18</v>
      </c>
      <c r="L28" s="6" t="s">
        <v>15</v>
      </c>
      <c r="M28" s="6" t="s">
        <v>191</v>
      </c>
    </row>
    <row r="29" spans="1:13" x14ac:dyDescent="0.3">
      <c r="A29" s="6">
        <v>28</v>
      </c>
      <c r="B29" s="6" t="s">
        <v>192</v>
      </c>
      <c r="C29" s="6" t="s">
        <v>193</v>
      </c>
      <c r="D29" s="5">
        <v>8</v>
      </c>
      <c r="E29" s="5" t="s">
        <v>71</v>
      </c>
      <c r="F29" s="6" t="s">
        <v>14</v>
      </c>
      <c r="G29" s="6" t="s">
        <v>15</v>
      </c>
      <c r="H29" s="5" t="s">
        <v>194</v>
      </c>
      <c r="I29" s="5">
        <v>1754</v>
      </c>
      <c r="J29" s="6" t="s">
        <v>195</v>
      </c>
      <c r="K29" s="6" t="s">
        <v>18</v>
      </c>
      <c r="L29" s="6" t="s">
        <v>15</v>
      </c>
      <c r="M29" s="6" t="s">
        <v>196</v>
      </c>
    </row>
    <row r="30" spans="1:13" x14ac:dyDescent="0.3">
      <c r="A30" s="6">
        <v>29</v>
      </c>
      <c r="B30" s="6" t="s">
        <v>211</v>
      </c>
      <c r="C30" s="6" t="s">
        <v>212</v>
      </c>
      <c r="D30" s="5">
        <v>8</v>
      </c>
      <c r="E30" s="5" t="s">
        <v>71</v>
      </c>
      <c r="F30" s="6" t="s">
        <v>14</v>
      </c>
      <c r="G30" s="6" t="s">
        <v>15</v>
      </c>
      <c r="H30" s="5" t="s">
        <v>29</v>
      </c>
      <c r="I30" s="5">
        <v>1745</v>
      </c>
      <c r="J30" s="6" t="s">
        <v>213</v>
      </c>
      <c r="K30" s="6" t="s">
        <v>18</v>
      </c>
      <c r="L30" s="6" t="s">
        <v>15</v>
      </c>
      <c r="M30" s="6" t="s">
        <v>214</v>
      </c>
    </row>
    <row r="31" spans="1:13" x14ac:dyDescent="0.3">
      <c r="A31" s="6">
        <v>30</v>
      </c>
      <c r="B31" s="6" t="s">
        <v>219</v>
      </c>
      <c r="C31" s="6" t="s">
        <v>220</v>
      </c>
      <c r="D31" s="5">
        <v>8</v>
      </c>
      <c r="E31" s="5" t="s">
        <v>221</v>
      </c>
      <c r="F31" s="6" t="s">
        <v>14</v>
      </c>
      <c r="G31" s="6" t="s">
        <v>15</v>
      </c>
      <c r="H31" s="5" t="s">
        <v>222</v>
      </c>
      <c r="I31" s="5">
        <v>1800</v>
      </c>
      <c r="J31" s="6" t="s">
        <v>223</v>
      </c>
      <c r="K31" s="6" t="s">
        <v>18</v>
      </c>
      <c r="L31" s="6" t="s">
        <v>15</v>
      </c>
      <c r="M31" s="6" t="s">
        <v>224</v>
      </c>
    </row>
    <row r="32" spans="1:13" x14ac:dyDescent="0.3">
      <c r="A32" s="6">
        <v>31</v>
      </c>
      <c r="B32" s="6" t="s">
        <v>225</v>
      </c>
      <c r="C32" s="6" t="s">
        <v>226</v>
      </c>
      <c r="D32" s="5">
        <v>8</v>
      </c>
      <c r="E32" s="5" t="s">
        <v>221</v>
      </c>
      <c r="F32" s="6" t="s">
        <v>14</v>
      </c>
      <c r="G32" s="6" t="s">
        <v>15</v>
      </c>
      <c r="H32" s="5" t="s">
        <v>227</v>
      </c>
      <c r="I32" s="5">
        <v>1800</v>
      </c>
      <c r="J32" s="6" t="s">
        <v>228</v>
      </c>
      <c r="K32" s="6" t="s">
        <v>18</v>
      </c>
      <c r="L32" s="6" t="s">
        <v>15</v>
      </c>
      <c r="M32" s="6" t="s">
        <v>229</v>
      </c>
    </row>
    <row r="33" spans="1:13" x14ac:dyDescent="0.3">
      <c r="A33" s="6">
        <v>32</v>
      </c>
      <c r="B33" s="6" t="s">
        <v>113</v>
      </c>
      <c r="C33" s="6" t="s">
        <v>114</v>
      </c>
      <c r="D33" s="5">
        <v>9</v>
      </c>
      <c r="E33" s="5" t="s">
        <v>115</v>
      </c>
      <c r="F33" s="6" t="s">
        <v>14</v>
      </c>
      <c r="G33" s="6" t="s">
        <v>15</v>
      </c>
      <c r="H33" s="5" t="s">
        <v>116</v>
      </c>
      <c r="I33" s="5">
        <v>1564</v>
      </c>
      <c r="J33" s="6" t="s">
        <v>117</v>
      </c>
      <c r="K33" s="6" t="s">
        <v>18</v>
      </c>
      <c r="L33" s="6" t="s">
        <v>15</v>
      </c>
      <c r="M33" s="6" t="s">
        <v>118</v>
      </c>
    </row>
    <row r="34" spans="1:13" x14ac:dyDescent="0.3">
      <c r="A34" s="6">
        <v>33</v>
      </c>
      <c r="B34" s="6" t="s">
        <v>173</v>
      </c>
      <c r="C34" s="6" t="s">
        <v>174</v>
      </c>
      <c r="D34" s="5">
        <v>9</v>
      </c>
      <c r="E34" s="5" t="s">
        <v>115</v>
      </c>
      <c r="F34" s="6" t="s">
        <v>14</v>
      </c>
      <c r="G34" s="6" t="s">
        <v>15</v>
      </c>
      <c r="H34" s="5" t="s">
        <v>176</v>
      </c>
      <c r="I34" s="5">
        <v>1768</v>
      </c>
      <c r="J34" s="6" t="s">
        <v>177</v>
      </c>
      <c r="K34" s="6" t="s">
        <v>18</v>
      </c>
      <c r="L34" s="6" t="s">
        <v>15</v>
      </c>
      <c r="M34" s="6" t="s">
        <v>178</v>
      </c>
    </row>
    <row r="35" spans="1:13" x14ac:dyDescent="0.3">
      <c r="A35" s="6">
        <v>34</v>
      </c>
      <c r="B35" s="6" t="s">
        <v>202</v>
      </c>
      <c r="C35" s="6" t="s">
        <v>203</v>
      </c>
      <c r="D35" s="5">
        <v>9</v>
      </c>
      <c r="E35" s="5" t="s">
        <v>115</v>
      </c>
      <c r="F35" s="6" t="s">
        <v>14</v>
      </c>
      <c r="G35" s="6" t="s">
        <v>15</v>
      </c>
      <c r="H35" s="5" t="s">
        <v>160</v>
      </c>
      <c r="I35" s="5">
        <v>1800</v>
      </c>
      <c r="J35" s="6" t="s">
        <v>204</v>
      </c>
      <c r="K35" s="6" t="s">
        <v>18</v>
      </c>
      <c r="L35" s="6" t="s">
        <v>15</v>
      </c>
      <c r="M35" s="6" t="s">
        <v>205</v>
      </c>
    </row>
    <row r="36" spans="1:13" x14ac:dyDescent="0.3">
      <c r="A36" s="6">
        <v>35</v>
      </c>
      <c r="B36" s="6" t="s">
        <v>102</v>
      </c>
      <c r="C36" s="6" t="s">
        <v>103</v>
      </c>
      <c r="D36" s="5">
        <v>9</v>
      </c>
      <c r="E36" s="5" t="s">
        <v>104</v>
      </c>
      <c r="F36" s="6" t="s">
        <v>14</v>
      </c>
      <c r="G36" s="6" t="s">
        <v>15</v>
      </c>
      <c r="H36" s="5" t="s">
        <v>105</v>
      </c>
      <c r="I36" s="5">
        <v>1800</v>
      </c>
      <c r="J36" s="6" t="s">
        <v>106</v>
      </c>
      <c r="K36" s="6" t="s">
        <v>18</v>
      </c>
      <c r="L36" s="6" t="s">
        <v>15</v>
      </c>
      <c r="M36" s="6" t="s">
        <v>107</v>
      </c>
    </row>
    <row r="37" spans="1:13" x14ac:dyDescent="0.3">
      <c r="A37" s="6">
        <v>36</v>
      </c>
      <c r="B37" s="6" t="s">
        <v>123</v>
      </c>
      <c r="C37" s="6" t="s">
        <v>124</v>
      </c>
      <c r="D37" s="5">
        <v>9</v>
      </c>
      <c r="E37" s="5" t="s">
        <v>104</v>
      </c>
      <c r="F37" s="6" t="s">
        <v>14</v>
      </c>
      <c r="G37" s="6" t="s">
        <v>15</v>
      </c>
      <c r="H37" s="5" t="s">
        <v>125</v>
      </c>
      <c r="I37" s="5">
        <v>1800</v>
      </c>
      <c r="J37" s="6" t="s">
        <v>126</v>
      </c>
      <c r="K37" s="6" t="s">
        <v>18</v>
      </c>
      <c r="L37" s="6" t="s">
        <v>15</v>
      </c>
      <c r="M37" s="6" t="s">
        <v>127</v>
      </c>
    </row>
    <row r="38" spans="1:13" x14ac:dyDescent="0.3">
      <c r="A38" s="6">
        <v>37</v>
      </c>
      <c r="B38" s="6" t="s">
        <v>163</v>
      </c>
      <c r="C38" s="6" t="s">
        <v>164</v>
      </c>
      <c r="D38" s="5">
        <v>9</v>
      </c>
      <c r="E38" s="5" t="s">
        <v>104</v>
      </c>
      <c r="F38" s="6" t="s">
        <v>14</v>
      </c>
      <c r="G38" s="6" t="s">
        <v>15</v>
      </c>
      <c r="H38" s="5" t="s">
        <v>165</v>
      </c>
      <c r="I38" s="5">
        <v>1800</v>
      </c>
      <c r="J38" s="6" t="s">
        <v>166</v>
      </c>
      <c r="K38" s="6" t="s">
        <v>18</v>
      </c>
      <c r="L38" s="6" t="s">
        <v>15</v>
      </c>
      <c r="M38" s="6" t="s">
        <v>167</v>
      </c>
    </row>
    <row r="39" spans="1:13" x14ac:dyDescent="0.3">
      <c r="A39" s="6">
        <v>38</v>
      </c>
      <c r="B39" s="6" t="s">
        <v>168</v>
      </c>
      <c r="C39" s="6" t="s">
        <v>169</v>
      </c>
      <c r="D39" s="5">
        <v>9</v>
      </c>
      <c r="E39" s="5" t="s">
        <v>104</v>
      </c>
      <c r="F39" s="6" t="s">
        <v>14</v>
      </c>
      <c r="G39" s="6" t="s">
        <v>15</v>
      </c>
      <c r="H39" s="5" t="s">
        <v>170</v>
      </c>
      <c r="I39" s="5">
        <v>1800</v>
      </c>
      <c r="J39" s="6" t="s">
        <v>171</v>
      </c>
      <c r="K39" s="6" t="s">
        <v>18</v>
      </c>
      <c r="L39" s="6" t="s">
        <v>15</v>
      </c>
      <c r="M39" s="6" t="s">
        <v>172</v>
      </c>
    </row>
    <row r="40" spans="1:13" x14ac:dyDescent="0.3">
      <c r="A40" s="6">
        <v>39</v>
      </c>
      <c r="B40" s="6" t="s">
        <v>264</v>
      </c>
      <c r="C40" s="6" t="s">
        <v>265</v>
      </c>
      <c r="D40" s="5">
        <v>9</v>
      </c>
      <c r="E40" s="5" t="s">
        <v>104</v>
      </c>
      <c r="F40" s="6" t="s">
        <v>14</v>
      </c>
      <c r="G40" s="6" t="s">
        <v>15</v>
      </c>
      <c r="H40" s="5" t="s">
        <v>143</v>
      </c>
      <c r="I40" s="5">
        <v>1631</v>
      </c>
      <c r="J40" s="6" t="s">
        <v>266</v>
      </c>
      <c r="K40" s="6" t="s">
        <v>18</v>
      </c>
      <c r="L40" s="6" t="s">
        <v>15</v>
      </c>
      <c r="M40" s="6" t="s">
        <v>267</v>
      </c>
    </row>
    <row r="41" spans="1:13" x14ac:dyDescent="0.3">
      <c r="A41" s="6">
        <v>40</v>
      </c>
      <c r="B41" s="6" t="s">
        <v>53</v>
      </c>
      <c r="C41" s="6" t="s">
        <v>54</v>
      </c>
      <c r="D41" s="5">
        <v>9</v>
      </c>
      <c r="E41" s="5" t="s">
        <v>55</v>
      </c>
      <c r="F41" s="6" t="s">
        <v>14</v>
      </c>
      <c r="G41" s="6" t="s">
        <v>15</v>
      </c>
      <c r="H41" s="5" t="s">
        <v>56</v>
      </c>
      <c r="I41" s="5">
        <v>1800</v>
      </c>
      <c r="J41" s="6" t="s">
        <v>57</v>
      </c>
      <c r="K41" s="6" t="s">
        <v>18</v>
      </c>
      <c r="L41" s="6" t="s">
        <v>15</v>
      </c>
      <c r="M41" s="6" t="s">
        <v>58</v>
      </c>
    </row>
    <row r="42" spans="1:13" x14ac:dyDescent="0.3">
      <c r="A42" s="6">
        <v>41</v>
      </c>
      <c r="B42" s="6" t="s">
        <v>197</v>
      </c>
      <c r="C42" s="6" t="s">
        <v>198</v>
      </c>
      <c r="D42" s="5">
        <v>9</v>
      </c>
      <c r="E42" s="5" t="s">
        <v>55</v>
      </c>
      <c r="F42" s="6" t="s">
        <v>14</v>
      </c>
      <c r="G42" s="6" t="s">
        <v>15</v>
      </c>
      <c r="H42" s="5" t="s">
        <v>199</v>
      </c>
      <c r="I42" s="5">
        <v>1800</v>
      </c>
      <c r="J42" s="6" t="s">
        <v>200</v>
      </c>
      <c r="K42" s="6" t="s">
        <v>18</v>
      </c>
      <c r="L42" s="6" t="s">
        <v>15</v>
      </c>
      <c r="M42" s="6" t="s">
        <v>201</v>
      </c>
    </row>
    <row r="43" spans="1:13" x14ac:dyDescent="0.3">
      <c r="A43" s="6">
        <v>42</v>
      </c>
      <c r="B43" s="6" t="s">
        <v>206</v>
      </c>
      <c r="C43" s="6" t="s">
        <v>207</v>
      </c>
      <c r="D43" s="5">
        <v>9</v>
      </c>
      <c r="E43" s="5" t="s">
        <v>55</v>
      </c>
      <c r="F43" s="6" t="s">
        <v>14</v>
      </c>
      <c r="G43" s="6" t="s">
        <v>15</v>
      </c>
      <c r="H43" s="5" t="s">
        <v>208</v>
      </c>
      <c r="I43" s="5">
        <v>1800</v>
      </c>
      <c r="J43" s="6" t="s">
        <v>209</v>
      </c>
      <c r="K43" s="6" t="s">
        <v>18</v>
      </c>
      <c r="L43" s="6" t="s">
        <v>15</v>
      </c>
      <c r="M43" s="6" t="s">
        <v>210</v>
      </c>
    </row>
    <row r="44" spans="1:13" x14ac:dyDescent="0.3">
      <c r="A44" s="6">
        <v>43</v>
      </c>
      <c r="B44" s="6" t="s">
        <v>230</v>
      </c>
      <c r="C44" s="6" t="s">
        <v>231</v>
      </c>
      <c r="D44" s="5">
        <v>9</v>
      </c>
      <c r="E44" s="5" t="s">
        <v>55</v>
      </c>
      <c r="F44" s="6" t="s">
        <v>14</v>
      </c>
      <c r="G44" s="6" t="s">
        <v>15</v>
      </c>
      <c r="H44" s="5" t="s">
        <v>110</v>
      </c>
      <c r="I44" s="5">
        <v>1800</v>
      </c>
      <c r="J44" s="6" t="s">
        <v>232</v>
      </c>
      <c r="K44" s="6" t="s">
        <v>18</v>
      </c>
      <c r="L44" s="6" t="s">
        <v>15</v>
      </c>
      <c r="M44" s="6" t="s">
        <v>233</v>
      </c>
    </row>
    <row r="45" spans="1:13" x14ac:dyDescent="0.3">
      <c r="A45" s="6">
        <v>44</v>
      </c>
      <c r="B45" s="6" t="s">
        <v>135</v>
      </c>
      <c r="C45" s="6" t="s">
        <v>136</v>
      </c>
      <c r="D45" s="5">
        <v>9</v>
      </c>
      <c r="E45" s="5" t="s">
        <v>137</v>
      </c>
      <c r="F45" s="6" t="s">
        <v>14</v>
      </c>
      <c r="G45" s="6" t="s">
        <v>15</v>
      </c>
      <c r="H45" s="5" t="s">
        <v>138</v>
      </c>
      <c r="I45" s="5">
        <v>1798</v>
      </c>
      <c r="J45" s="6" t="s">
        <v>139</v>
      </c>
      <c r="K45" s="6" t="s">
        <v>18</v>
      </c>
      <c r="L45" s="6" t="s">
        <v>15</v>
      </c>
      <c r="M45" s="6" t="s">
        <v>140</v>
      </c>
    </row>
    <row r="46" spans="1:13" x14ac:dyDescent="0.3">
      <c r="A46" s="6">
        <v>45</v>
      </c>
      <c r="B46" s="6" t="s">
        <v>141</v>
      </c>
      <c r="C46" s="6" t="s">
        <v>142</v>
      </c>
      <c r="D46" s="5">
        <v>9</v>
      </c>
      <c r="E46" s="5" t="s">
        <v>137</v>
      </c>
      <c r="F46" s="6" t="s">
        <v>14</v>
      </c>
      <c r="G46" s="6" t="s">
        <v>15</v>
      </c>
      <c r="H46" s="5" t="s">
        <v>143</v>
      </c>
      <c r="I46" s="5">
        <v>1774</v>
      </c>
      <c r="J46" s="6" t="s">
        <v>144</v>
      </c>
      <c r="K46" s="6" t="s">
        <v>18</v>
      </c>
      <c r="L46" s="6" t="s">
        <v>15</v>
      </c>
      <c r="M46" s="6" t="s">
        <v>145</v>
      </c>
    </row>
    <row r="47" spans="1:13" x14ac:dyDescent="0.3">
      <c r="A47" s="6">
        <v>46</v>
      </c>
      <c r="B47" s="6" t="s">
        <v>183</v>
      </c>
      <c r="C47" s="6" t="s">
        <v>184</v>
      </c>
      <c r="D47" s="5">
        <v>9</v>
      </c>
      <c r="E47" s="5" t="s">
        <v>137</v>
      </c>
      <c r="F47" s="6" t="s">
        <v>14</v>
      </c>
      <c r="G47" s="6" t="s">
        <v>15</v>
      </c>
      <c r="H47" s="5" t="s">
        <v>185</v>
      </c>
      <c r="I47" s="5">
        <v>1553</v>
      </c>
      <c r="J47" s="6" t="s">
        <v>186</v>
      </c>
      <c r="K47" s="6" t="s">
        <v>18</v>
      </c>
      <c r="L47" s="6" t="s">
        <v>15</v>
      </c>
      <c r="M47" s="6" t="s">
        <v>187</v>
      </c>
    </row>
    <row r="48" spans="1:13" x14ac:dyDescent="0.3">
      <c r="A48" s="6">
        <v>47</v>
      </c>
      <c r="B48" s="6" t="s">
        <v>84</v>
      </c>
      <c r="C48" s="6" t="s">
        <v>85</v>
      </c>
      <c r="D48" s="5">
        <v>9</v>
      </c>
      <c r="E48" s="5" t="s">
        <v>86</v>
      </c>
      <c r="F48" s="6" t="s">
        <v>14</v>
      </c>
      <c r="G48" s="6" t="s">
        <v>15</v>
      </c>
      <c r="H48" s="5" t="s">
        <v>87</v>
      </c>
      <c r="I48" s="5">
        <v>1761</v>
      </c>
      <c r="J48" s="6" t="s">
        <v>88</v>
      </c>
      <c r="K48" s="6" t="s">
        <v>18</v>
      </c>
      <c r="L48" s="6" t="s">
        <v>15</v>
      </c>
      <c r="M48" s="6" t="s">
        <v>89</v>
      </c>
    </row>
    <row r="49" spans="1:13" x14ac:dyDescent="0.3">
      <c r="A49" s="6">
        <v>48</v>
      </c>
      <c r="B49" s="6" t="s">
        <v>108</v>
      </c>
      <c r="C49" s="6" t="s">
        <v>109</v>
      </c>
      <c r="D49" s="5">
        <v>9</v>
      </c>
      <c r="E49" s="5" t="s">
        <v>86</v>
      </c>
      <c r="F49" s="6" t="s">
        <v>14</v>
      </c>
      <c r="G49" s="6" t="s">
        <v>15</v>
      </c>
      <c r="H49" s="5" t="s">
        <v>110</v>
      </c>
      <c r="I49" s="5">
        <v>1800</v>
      </c>
      <c r="J49" s="6" t="s">
        <v>111</v>
      </c>
      <c r="K49" s="6" t="s">
        <v>18</v>
      </c>
      <c r="L49" s="6" t="s">
        <v>15</v>
      </c>
      <c r="M49" s="6" t="s">
        <v>112</v>
      </c>
    </row>
    <row r="50" spans="1:13" x14ac:dyDescent="0.3">
      <c r="A50" s="6">
        <v>49</v>
      </c>
      <c r="B50" s="6" t="s">
        <v>215</v>
      </c>
      <c r="C50" s="6" t="s">
        <v>216</v>
      </c>
      <c r="D50" s="5">
        <v>9</v>
      </c>
      <c r="E50" s="5" t="s">
        <v>86</v>
      </c>
      <c r="F50" s="6" t="s">
        <v>14</v>
      </c>
      <c r="G50" s="6" t="s">
        <v>15</v>
      </c>
      <c r="H50" s="5" t="s">
        <v>217</v>
      </c>
      <c r="I50" s="5">
        <v>1800</v>
      </c>
      <c r="J50" s="6" t="s">
        <v>218</v>
      </c>
      <c r="K50" s="6" t="s">
        <v>18</v>
      </c>
      <c r="L50" s="6" t="s">
        <v>15</v>
      </c>
      <c r="M50" s="6" t="s">
        <v>167</v>
      </c>
    </row>
    <row r="51" spans="1:13" x14ac:dyDescent="0.3">
      <c r="A51" s="6">
        <v>50</v>
      </c>
      <c r="B51" s="6" t="s">
        <v>237</v>
      </c>
      <c r="C51" s="6" t="s">
        <v>238</v>
      </c>
      <c r="D51" s="5">
        <v>9</v>
      </c>
      <c r="E51" s="5" t="s">
        <v>86</v>
      </c>
      <c r="F51" s="6" t="s">
        <v>14</v>
      </c>
      <c r="G51" s="6" t="s">
        <v>15</v>
      </c>
      <c r="H51" s="5" t="s">
        <v>239</v>
      </c>
      <c r="I51" s="5">
        <v>1800</v>
      </c>
      <c r="J51" s="6" t="s">
        <v>240</v>
      </c>
      <c r="K51" s="6" t="s">
        <v>18</v>
      </c>
      <c r="L51" s="6" t="s">
        <v>15</v>
      </c>
      <c r="M51" s="6" t="s">
        <v>241</v>
      </c>
    </row>
    <row r="52" spans="1:13" x14ac:dyDescent="0.3">
      <c r="A52" s="6">
        <v>51</v>
      </c>
      <c r="B52" s="6" t="s">
        <v>90</v>
      </c>
      <c r="C52" s="6" t="s">
        <v>91</v>
      </c>
      <c r="D52" s="5">
        <v>6</v>
      </c>
      <c r="E52" s="5" t="s">
        <v>92</v>
      </c>
      <c r="F52" s="6" t="s">
        <v>14</v>
      </c>
      <c r="G52" s="6" t="s">
        <v>15</v>
      </c>
      <c r="H52" s="5" t="s">
        <v>93</v>
      </c>
      <c r="I52" s="5">
        <v>1800</v>
      </c>
      <c r="J52" s="6" t="s">
        <v>94</v>
      </c>
      <c r="K52" s="6" t="s">
        <v>18</v>
      </c>
      <c r="L52" s="6" t="s">
        <v>15</v>
      </c>
      <c r="M52" s="6" t="s">
        <v>95</v>
      </c>
    </row>
    <row r="53" spans="1:13" x14ac:dyDescent="0.3">
      <c r="A53" s="6">
        <v>52</v>
      </c>
      <c r="B53" s="6" t="s">
        <v>146</v>
      </c>
      <c r="C53" s="6" t="s">
        <v>147</v>
      </c>
      <c r="D53" s="5">
        <v>7</v>
      </c>
      <c r="E53" s="5" t="s">
        <v>148</v>
      </c>
      <c r="F53" s="6" t="s">
        <v>14</v>
      </c>
      <c r="G53" s="6" t="s">
        <v>15</v>
      </c>
      <c r="H53" s="5" t="s">
        <v>23</v>
      </c>
      <c r="I53" s="5">
        <v>1591</v>
      </c>
      <c r="J53" s="6" t="s">
        <v>149</v>
      </c>
      <c r="K53" s="6" t="s">
        <v>18</v>
      </c>
      <c r="L53" s="6" t="s">
        <v>15</v>
      </c>
      <c r="M53" s="6" t="s">
        <v>150</v>
      </c>
    </row>
    <row r="54" spans="1:13" x14ac:dyDescent="0.3">
      <c r="A54" s="6">
        <v>53</v>
      </c>
      <c r="B54" s="6" t="s">
        <v>179</v>
      </c>
      <c r="C54" s="6" t="s">
        <v>180</v>
      </c>
      <c r="D54" s="5">
        <v>9</v>
      </c>
      <c r="E54" s="5" t="s">
        <v>181</v>
      </c>
      <c r="F54" s="6" t="s">
        <v>14</v>
      </c>
      <c r="G54" s="6" t="s">
        <v>15</v>
      </c>
      <c r="H54" s="5" t="s">
        <v>138</v>
      </c>
      <c r="I54" s="5">
        <v>1800</v>
      </c>
      <c r="J54" s="6" t="s">
        <v>182</v>
      </c>
      <c r="K54" s="6" t="s">
        <v>18</v>
      </c>
      <c r="L54" s="6" t="s">
        <v>15</v>
      </c>
      <c r="M54" s="6" t="s">
        <v>140</v>
      </c>
    </row>
  </sheetData>
  <sortState ref="A2:M54">
    <sortCondition ref="E2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opLeftCell="C1" zoomScale="70" zoomScaleNormal="70" workbookViewId="0">
      <selection activeCell="O11" sqref="O11"/>
    </sheetView>
  </sheetViews>
  <sheetFormatPr defaultRowHeight="14.4" x14ac:dyDescent="0.3"/>
  <cols>
    <col min="1" max="1" width="6.33203125" customWidth="1"/>
    <col min="2" max="2" width="13.5546875" customWidth="1"/>
    <col min="3" max="3" width="22.44140625" customWidth="1"/>
    <col min="6" max="6" width="22.77734375" customWidth="1"/>
    <col min="7" max="7" width="20.88671875" customWidth="1"/>
    <col min="8" max="8" width="7.6640625" bestFit="1" customWidth="1"/>
    <col min="9" max="9" width="13.21875" customWidth="1"/>
    <col min="12" max="12" width="20.109375" customWidth="1"/>
    <col min="13" max="13" width="18.21875" customWidth="1"/>
    <col min="14" max="14" width="5.88671875" bestFit="1" customWidth="1"/>
    <col min="15" max="15" width="13.88671875" bestFit="1" customWidth="1"/>
  </cols>
  <sheetData>
    <row r="1" spans="1:18" x14ac:dyDescent="0.3">
      <c r="A1" s="4" t="s">
        <v>0</v>
      </c>
      <c r="B1" s="4" t="s">
        <v>279</v>
      </c>
      <c r="C1" s="4" t="s">
        <v>280</v>
      </c>
      <c r="D1" s="3" t="s">
        <v>1</v>
      </c>
      <c r="E1" s="3" t="s">
        <v>2</v>
      </c>
      <c r="F1" s="4" t="s">
        <v>3</v>
      </c>
      <c r="G1" s="4" t="s">
        <v>4</v>
      </c>
      <c r="H1" s="4" t="s">
        <v>5</v>
      </c>
      <c r="I1" s="3" t="s">
        <v>6</v>
      </c>
      <c r="J1" s="4" t="s">
        <v>7</v>
      </c>
      <c r="K1" s="4" t="s">
        <v>8</v>
      </c>
      <c r="L1" s="4" t="s">
        <v>9</v>
      </c>
      <c r="M1" s="4" t="s">
        <v>10</v>
      </c>
      <c r="R1">
        <v>20</v>
      </c>
    </row>
    <row r="2" spans="1:18" ht="18" x14ac:dyDescent="0.35">
      <c r="A2" s="6">
        <v>1</v>
      </c>
      <c r="B2" s="6" t="s">
        <v>173</v>
      </c>
      <c r="C2" s="6" t="s">
        <v>174</v>
      </c>
      <c r="D2" s="5">
        <v>9</v>
      </c>
      <c r="E2" s="5" t="s">
        <v>175</v>
      </c>
      <c r="F2" s="6" t="s">
        <v>14</v>
      </c>
      <c r="G2" s="6" t="s">
        <v>15</v>
      </c>
      <c r="H2" s="6">
        <v>1780</v>
      </c>
      <c r="I2" s="5">
        <v>1768</v>
      </c>
      <c r="J2" s="6" t="s">
        <v>177</v>
      </c>
      <c r="K2" s="6" t="s">
        <v>18</v>
      </c>
      <c r="L2" s="6" t="s">
        <v>15</v>
      </c>
      <c r="M2" s="6" t="s">
        <v>178</v>
      </c>
      <c r="N2">
        <f>RANK(H2,$H$2:$H$21,0)</f>
        <v>1</v>
      </c>
      <c r="O2" s="7" t="str">
        <f>IF(N2&lt;=$R$3,"Nhất",IF(N2&lt;=$R$4,"Nhì",IF(N2&lt;=$R$5,"Ba",IF(N2&lt;=$R$6,"Khuyến khích",""))))</f>
        <v>Nhất</v>
      </c>
    </row>
    <row r="3" spans="1:18" ht="18" x14ac:dyDescent="0.35">
      <c r="A3" s="6">
        <v>2</v>
      </c>
      <c r="B3" s="6" t="s">
        <v>123</v>
      </c>
      <c r="C3" s="6" t="s">
        <v>124</v>
      </c>
      <c r="D3" s="5">
        <v>9</v>
      </c>
      <c r="E3" s="5" t="s">
        <v>104</v>
      </c>
      <c r="F3" s="6" t="s">
        <v>14</v>
      </c>
      <c r="G3" s="6" t="s">
        <v>15</v>
      </c>
      <c r="H3" s="6">
        <v>1470</v>
      </c>
      <c r="I3" s="5">
        <v>1800</v>
      </c>
      <c r="J3" s="6" t="s">
        <v>126</v>
      </c>
      <c r="K3" s="6" t="s">
        <v>18</v>
      </c>
      <c r="L3" s="6" t="s">
        <v>15</v>
      </c>
      <c r="M3" s="6" t="s">
        <v>127</v>
      </c>
      <c r="N3">
        <f t="shared" ref="N3:N21" si="0">RANK(H3,$H$2:$H$21,0)</f>
        <v>2</v>
      </c>
      <c r="O3" s="7" t="str">
        <f t="shared" ref="O3:O21" si="1">IF(N3&lt;=$R$3,"Nhất",IF(N3&lt;=$R$4,"Nhì",IF(N3&lt;=$R$5,"Ba",IF(N3&lt;=$R$6,"Khuyến khích",""))))</f>
        <v>Nhì</v>
      </c>
      <c r="R3">
        <f>ROUND(5%*$R$1,0)</f>
        <v>1</v>
      </c>
    </row>
    <row r="4" spans="1:18" ht="18" x14ac:dyDescent="0.35">
      <c r="A4" s="6">
        <v>3</v>
      </c>
      <c r="B4" s="6" t="s">
        <v>197</v>
      </c>
      <c r="C4" s="6" t="s">
        <v>198</v>
      </c>
      <c r="D4" s="5">
        <v>9</v>
      </c>
      <c r="E4" s="5" t="s">
        <v>55</v>
      </c>
      <c r="F4" s="6" t="s">
        <v>14</v>
      </c>
      <c r="G4" s="6" t="s">
        <v>15</v>
      </c>
      <c r="H4" s="6">
        <v>1410</v>
      </c>
      <c r="I4" s="5">
        <v>1800</v>
      </c>
      <c r="J4" s="6" t="s">
        <v>200</v>
      </c>
      <c r="K4" s="6" t="s">
        <v>18</v>
      </c>
      <c r="L4" s="6" t="s">
        <v>15</v>
      </c>
      <c r="M4" s="6" t="s">
        <v>201</v>
      </c>
      <c r="N4">
        <f t="shared" si="0"/>
        <v>3</v>
      </c>
      <c r="O4" s="7" t="str">
        <f t="shared" si="1"/>
        <v>Nhì</v>
      </c>
      <c r="R4">
        <f>15%*$R$1</f>
        <v>3</v>
      </c>
    </row>
    <row r="5" spans="1:18" ht="18" x14ac:dyDescent="0.35">
      <c r="A5" s="6">
        <v>4</v>
      </c>
      <c r="B5" s="6" t="s">
        <v>53</v>
      </c>
      <c r="C5" s="6" t="s">
        <v>54</v>
      </c>
      <c r="D5" s="5">
        <v>9</v>
      </c>
      <c r="E5" s="5" t="s">
        <v>55</v>
      </c>
      <c r="F5" s="6" t="s">
        <v>14</v>
      </c>
      <c r="G5" s="6" t="s">
        <v>15</v>
      </c>
      <c r="H5" s="6">
        <v>1250</v>
      </c>
      <c r="I5" s="5">
        <v>1800</v>
      </c>
      <c r="J5" s="6" t="s">
        <v>57</v>
      </c>
      <c r="K5" s="6" t="s">
        <v>18</v>
      </c>
      <c r="L5" s="6" t="s">
        <v>15</v>
      </c>
      <c r="M5" s="6" t="s">
        <v>58</v>
      </c>
      <c r="N5">
        <f t="shared" si="0"/>
        <v>4</v>
      </c>
      <c r="O5" s="7" t="str">
        <f t="shared" si="1"/>
        <v>Ba</v>
      </c>
      <c r="R5">
        <f>25%*$R$1</f>
        <v>5</v>
      </c>
    </row>
    <row r="6" spans="1:18" ht="18" x14ac:dyDescent="0.35">
      <c r="A6" s="6">
        <v>5</v>
      </c>
      <c r="B6" s="6" t="s">
        <v>102</v>
      </c>
      <c r="C6" s="6" t="s">
        <v>103</v>
      </c>
      <c r="D6" s="5">
        <v>9</v>
      </c>
      <c r="E6" s="5" t="s">
        <v>104</v>
      </c>
      <c r="F6" s="6" t="s">
        <v>14</v>
      </c>
      <c r="G6" s="6" t="s">
        <v>15</v>
      </c>
      <c r="H6" s="6">
        <v>1160</v>
      </c>
      <c r="I6" s="5">
        <v>1800</v>
      </c>
      <c r="J6" s="6" t="s">
        <v>106</v>
      </c>
      <c r="K6" s="6" t="s">
        <v>18</v>
      </c>
      <c r="L6" s="6" t="s">
        <v>15</v>
      </c>
      <c r="M6" s="6" t="s">
        <v>107</v>
      </c>
      <c r="N6">
        <f t="shared" si="0"/>
        <v>5</v>
      </c>
      <c r="O6" s="7" t="str">
        <f t="shared" si="1"/>
        <v>Ba</v>
      </c>
      <c r="R6">
        <f>50%*$R$1</f>
        <v>10</v>
      </c>
    </row>
    <row r="7" spans="1:18" ht="18" x14ac:dyDescent="0.35">
      <c r="A7" s="6">
        <v>6</v>
      </c>
      <c r="B7" s="6" t="s">
        <v>183</v>
      </c>
      <c r="C7" s="6" t="s">
        <v>184</v>
      </c>
      <c r="D7" s="5">
        <v>9</v>
      </c>
      <c r="E7" s="5" t="s">
        <v>137</v>
      </c>
      <c r="F7" s="6" t="s">
        <v>14</v>
      </c>
      <c r="G7" s="6" t="s">
        <v>15</v>
      </c>
      <c r="H7" s="6">
        <v>1080</v>
      </c>
      <c r="I7" s="5">
        <v>1553</v>
      </c>
      <c r="J7" s="6" t="s">
        <v>186</v>
      </c>
      <c r="K7" s="6" t="s">
        <v>18</v>
      </c>
      <c r="L7" s="6" t="s">
        <v>15</v>
      </c>
      <c r="M7" s="6" t="s">
        <v>187</v>
      </c>
      <c r="N7">
        <f t="shared" si="0"/>
        <v>6</v>
      </c>
      <c r="O7" s="7" t="str">
        <f t="shared" si="1"/>
        <v>Khuyến khích</v>
      </c>
    </row>
    <row r="8" spans="1:18" ht="18" x14ac:dyDescent="0.35">
      <c r="A8" s="6">
        <v>7</v>
      </c>
      <c r="B8" s="6" t="s">
        <v>163</v>
      </c>
      <c r="C8" s="6" t="s">
        <v>164</v>
      </c>
      <c r="D8" s="5">
        <v>9</v>
      </c>
      <c r="E8" s="5" t="s">
        <v>104</v>
      </c>
      <c r="F8" s="6" t="s">
        <v>14</v>
      </c>
      <c r="G8" s="6" t="s">
        <v>15</v>
      </c>
      <c r="H8" s="6">
        <v>1060</v>
      </c>
      <c r="I8" s="5">
        <v>1800</v>
      </c>
      <c r="J8" s="6" t="s">
        <v>166</v>
      </c>
      <c r="K8" s="6" t="s">
        <v>18</v>
      </c>
      <c r="L8" s="6" t="s">
        <v>15</v>
      </c>
      <c r="M8" s="6" t="s">
        <v>167</v>
      </c>
      <c r="N8">
        <f t="shared" si="0"/>
        <v>7</v>
      </c>
      <c r="O8" s="7" t="str">
        <f t="shared" si="1"/>
        <v>Khuyến khích</v>
      </c>
    </row>
    <row r="9" spans="1:18" ht="18" x14ac:dyDescent="0.35">
      <c r="A9" s="6">
        <v>8</v>
      </c>
      <c r="B9" s="6" t="s">
        <v>135</v>
      </c>
      <c r="C9" s="6" t="s">
        <v>136</v>
      </c>
      <c r="D9" s="5">
        <v>9</v>
      </c>
      <c r="E9" s="5" t="s">
        <v>137</v>
      </c>
      <c r="F9" s="6" t="s">
        <v>14</v>
      </c>
      <c r="G9" s="6" t="s">
        <v>15</v>
      </c>
      <c r="H9" s="6">
        <v>970</v>
      </c>
      <c r="I9" s="5">
        <v>1798</v>
      </c>
      <c r="J9" s="6" t="s">
        <v>139</v>
      </c>
      <c r="K9" s="6" t="s">
        <v>18</v>
      </c>
      <c r="L9" s="6" t="s">
        <v>15</v>
      </c>
      <c r="M9" s="6" t="s">
        <v>140</v>
      </c>
      <c r="N9">
        <f t="shared" si="0"/>
        <v>8</v>
      </c>
      <c r="O9" s="7" t="str">
        <f t="shared" si="1"/>
        <v>Khuyến khích</v>
      </c>
    </row>
    <row r="10" spans="1:18" ht="18" x14ac:dyDescent="0.35">
      <c r="A10" s="6">
        <v>9</v>
      </c>
      <c r="B10" s="6" t="s">
        <v>179</v>
      </c>
      <c r="C10" s="6" t="s">
        <v>180</v>
      </c>
      <c r="D10" s="5">
        <v>9</v>
      </c>
      <c r="E10" s="5" t="s">
        <v>181</v>
      </c>
      <c r="F10" s="6" t="s">
        <v>14</v>
      </c>
      <c r="G10" s="6" t="s">
        <v>15</v>
      </c>
      <c r="H10" s="6">
        <v>970</v>
      </c>
      <c r="I10" s="5">
        <v>1800</v>
      </c>
      <c r="J10" s="6" t="s">
        <v>182</v>
      </c>
      <c r="K10" s="6" t="s">
        <v>18</v>
      </c>
      <c r="L10" s="6" t="s">
        <v>15</v>
      </c>
      <c r="M10" s="6" t="s">
        <v>140</v>
      </c>
      <c r="N10">
        <f t="shared" si="0"/>
        <v>8</v>
      </c>
      <c r="O10" s="7" t="str">
        <f t="shared" si="1"/>
        <v>Khuyến khích</v>
      </c>
    </row>
    <row r="11" spans="1:18" ht="18" x14ac:dyDescent="0.35">
      <c r="A11" s="6">
        <v>10</v>
      </c>
      <c r="B11" s="6" t="s">
        <v>215</v>
      </c>
      <c r="C11" s="6" t="s">
        <v>216</v>
      </c>
      <c r="D11" s="5">
        <v>9</v>
      </c>
      <c r="E11" s="5" t="s">
        <v>86</v>
      </c>
      <c r="F11" s="6" t="s">
        <v>14</v>
      </c>
      <c r="G11" s="6" t="s">
        <v>15</v>
      </c>
      <c r="H11" s="6">
        <v>930</v>
      </c>
      <c r="I11" s="5">
        <v>1800</v>
      </c>
      <c r="J11" s="6" t="s">
        <v>218</v>
      </c>
      <c r="K11" s="6" t="s">
        <v>18</v>
      </c>
      <c r="L11" s="6" t="s">
        <v>15</v>
      </c>
      <c r="M11" s="6" t="s">
        <v>167</v>
      </c>
      <c r="N11">
        <f t="shared" si="0"/>
        <v>10</v>
      </c>
      <c r="O11" s="7" t="str">
        <f t="shared" si="1"/>
        <v>Khuyến khích</v>
      </c>
    </row>
    <row r="12" spans="1:18" ht="18" x14ac:dyDescent="0.35">
      <c r="A12" s="6">
        <v>11</v>
      </c>
      <c r="B12" s="6" t="s">
        <v>206</v>
      </c>
      <c r="C12" s="6" t="s">
        <v>207</v>
      </c>
      <c r="D12" s="5">
        <v>9</v>
      </c>
      <c r="E12" s="5" t="s">
        <v>55</v>
      </c>
      <c r="F12" s="6" t="s">
        <v>14</v>
      </c>
      <c r="G12" s="6" t="s">
        <v>15</v>
      </c>
      <c r="H12" s="6">
        <v>900</v>
      </c>
      <c r="I12" s="5">
        <v>1800</v>
      </c>
      <c r="J12" s="6" t="s">
        <v>209</v>
      </c>
      <c r="K12" s="6" t="s">
        <v>18</v>
      </c>
      <c r="L12" s="6" t="s">
        <v>15</v>
      </c>
      <c r="M12" s="6" t="s">
        <v>210</v>
      </c>
      <c r="N12">
        <f t="shared" si="0"/>
        <v>11</v>
      </c>
      <c r="O12" s="7" t="str">
        <f t="shared" si="1"/>
        <v/>
      </c>
    </row>
    <row r="13" spans="1:18" ht="18" x14ac:dyDescent="0.35">
      <c r="A13" s="6">
        <v>12</v>
      </c>
      <c r="B13" s="6" t="s">
        <v>141</v>
      </c>
      <c r="C13" s="6" t="s">
        <v>142</v>
      </c>
      <c r="D13" s="5">
        <v>9</v>
      </c>
      <c r="E13" s="5" t="s">
        <v>137</v>
      </c>
      <c r="F13" s="6" t="s">
        <v>14</v>
      </c>
      <c r="G13" s="6" t="s">
        <v>15</v>
      </c>
      <c r="H13" s="6">
        <v>810</v>
      </c>
      <c r="I13" s="5">
        <v>1774</v>
      </c>
      <c r="J13" s="6" t="s">
        <v>144</v>
      </c>
      <c r="K13" s="6" t="s">
        <v>18</v>
      </c>
      <c r="L13" s="6" t="s">
        <v>15</v>
      </c>
      <c r="M13" s="6" t="s">
        <v>145</v>
      </c>
      <c r="N13">
        <f t="shared" si="0"/>
        <v>12</v>
      </c>
      <c r="O13" s="7" t="str">
        <f t="shared" si="1"/>
        <v/>
      </c>
    </row>
    <row r="14" spans="1:18" ht="18" x14ac:dyDescent="0.35">
      <c r="A14" s="6">
        <v>13</v>
      </c>
      <c r="B14" s="6" t="s">
        <v>264</v>
      </c>
      <c r="C14" s="6" t="s">
        <v>265</v>
      </c>
      <c r="D14" s="5">
        <v>9</v>
      </c>
      <c r="E14" s="5" t="s">
        <v>104</v>
      </c>
      <c r="F14" s="6" t="s">
        <v>14</v>
      </c>
      <c r="G14" s="6" t="s">
        <v>15</v>
      </c>
      <c r="H14" s="6">
        <v>810</v>
      </c>
      <c r="I14" s="5">
        <v>1631</v>
      </c>
      <c r="J14" s="6" t="s">
        <v>266</v>
      </c>
      <c r="K14" s="6" t="s">
        <v>18</v>
      </c>
      <c r="L14" s="6" t="s">
        <v>15</v>
      </c>
      <c r="M14" s="6" t="s">
        <v>267</v>
      </c>
      <c r="N14">
        <f t="shared" si="0"/>
        <v>12</v>
      </c>
      <c r="O14" s="7" t="str">
        <f t="shared" si="1"/>
        <v/>
      </c>
    </row>
    <row r="15" spans="1:18" ht="18" x14ac:dyDescent="0.35">
      <c r="A15" s="6">
        <v>14</v>
      </c>
      <c r="B15" s="6" t="s">
        <v>108</v>
      </c>
      <c r="C15" s="6" t="s">
        <v>109</v>
      </c>
      <c r="D15" s="5">
        <v>9</v>
      </c>
      <c r="E15" s="5" t="s">
        <v>86</v>
      </c>
      <c r="F15" s="6" t="s">
        <v>14</v>
      </c>
      <c r="G15" s="6" t="s">
        <v>15</v>
      </c>
      <c r="H15" s="6">
        <v>790</v>
      </c>
      <c r="I15" s="5">
        <v>1800</v>
      </c>
      <c r="J15" s="6" t="s">
        <v>111</v>
      </c>
      <c r="K15" s="6" t="s">
        <v>18</v>
      </c>
      <c r="L15" s="6" t="s">
        <v>15</v>
      </c>
      <c r="M15" s="6" t="s">
        <v>112</v>
      </c>
      <c r="N15">
        <f t="shared" si="0"/>
        <v>14</v>
      </c>
      <c r="O15" s="7" t="str">
        <f t="shared" si="1"/>
        <v/>
      </c>
    </row>
    <row r="16" spans="1:18" ht="18" x14ac:dyDescent="0.35">
      <c r="A16" s="6">
        <v>15</v>
      </c>
      <c r="B16" s="6" t="s">
        <v>230</v>
      </c>
      <c r="C16" s="6" t="s">
        <v>231</v>
      </c>
      <c r="D16" s="5">
        <v>9</v>
      </c>
      <c r="E16" s="5" t="s">
        <v>55</v>
      </c>
      <c r="F16" s="6" t="s">
        <v>14</v>
      </c>
      <c r="G16" s="6" t="s">
        <v>15</v>
      </c>
      <c r="H16" s="6">
        <v>790</v>
      </c>
      <c r="I16" s="5">
        <v>1800</v>
      </c>
      <c r="J16" s="6" t="s">
        <v>232</v>
      </c>
      <c r="K16" s="6" t="s">
        <v>18</v>
      </c>
      <c r="L16" s="6" t="s">
        <v>15</v>
      </c>
      <c r="M16" s="6" t="s">
        <v>233</v>
      </c>
      <c r="N16">
        <f t="shared" si="0"/>
        <v>14</v>
      </c>
      <c r="O16" s="7" t="str">
        <f t="shared" si="1"/>
        <v/>
      </c>
    </row>
    <row r="17" spans="1:15" ht="18" x14ac:dyDescent="0.35">
      <c r="A17" s="6">
        <v>16</v>
      </c>
      <c r="B17" s="6" t="s">
        <v>168</v>
      </c>
      <c r="C17" s="6" t="s">
        <v>169</v>
      </c>
      <c r="D17" s="5">
        <v>9</v>
      </c>
      <c r="E17" s="5" t="s">
        <v>104</v>
      </c>
      <c r="F17" s="6" t="s">
        <v>14</v>
      </c>
      <c r="G17" s="6" t="s">
        <v>15</v>
      </c>
      <c r="H17" s="6">
        <v>740</v>
      </c>
      <c r="I17" s="5">
        <v>1800</v>
      </c>
      <c r="J17" s="6" t="s">
        <v>171</v>
      </c>
      <c r="K17" s="6" t="s">
        <v>18</v>
      </c>
      <c r="L17" s="6" t="s">
        <v>15</v>
      </c>
      <c r="M17" s="6" t="s">
        <v>172</v>
      </c>
      <c r="N17">
        <f t="shared" si="0"/>
        <v>16</v>
      </c>
      <c r="O17" s="7" t="str">
        <f t="shared" si="1"/>
        <v/>
      </c>
    </row>
    <row r="18" spans="1:15" ht="18" x14ac:dyDescent="0.35">
      <c r="A18" s="6">
        <v>17</v>
      </c>
      <c r="B18" s="6" t="s">
        <v>202</v>
      </c>
      <c r="C18" s="6" t="s">
        <v>203</v>
      </c>
      <c r="D18" s="5">
        <v>9</v>
      </c>
      <c r="E18" s="5" t="s">
        <v>115</v>
      </c>
      <c r="F18" s="6" t="s">
        <v>14</v>
      </c>
      <c r="G18" s="6" t="s">
        <v>15</v>
      </c>
      <c r="H18" s="6">
        <v>670</v>
      </c>
      <c r="I18" s="5">
        <v>1800</v>
      </c>
      <c r="J18" s="6" t="s">
        <v>204</v>
      </c>
      <c r="K18" s="6" t="s">
        <v>18</v>
      </c>
      <c r="L18" s="6" t="s">
        <v>15</v>
      </c>
      <c r="M18" s="6" t="s">
        <v>205</v>
      </c>
      <c r="N18">
        <f t="shared" si="0"/>
        <v>17</v>
      </c>
      <c r="O18" s="7" t="str">
        <f t="shared" si="1"/>
        <v/>
      </c>
    </row>
    <row r="19" spans="1:15" ht="18" x14ac:dyDescent="0.35">
      <c r="A19" s="6">
        <v>18</v>
      </c>
      <c r="B19" s="6" t="s">
        <v>113</v>
      </c>
      <c r="C19" s="6" t="s">
        <v>114</v>
      </c>
      <c r="D19" s="5">
        <v>9</v>
      </c>
      <c r="E19" s="5" t="s">
        <v>115</v>
      </c>
      <c r="F19" s="6" t="s">
        <v>14</v>
      </c>
      <c r="G19" s="6" t="s">
        <v>15</v>
      </c>
      <c r="H19" s="6">
        <v>610</v>
      </c>
      <c r="I19" s="5">
        <v>1564</v>
      </c>
      <c r="J19" s="6" t="s">
        <v>117</v>
      </c>
      <c r="K19" s="6" t="s">
        <v>18</v>
      </c>
      <c r="L19" s="6" t="s">
        <v>15</v>
      </c>
      <c r="M19" s="6" t="s">
        <v>118</v>
      </c>
      <c r="N19">
        <f t="shared" si="0"/>
        <v>18</v>
      </c>
      <c r="O19" s="7" t="str">
        <f t="shared" si="1"/>
        <v/>
      </c>
    </row>
    <row r="20" spans="1:15" ht="18" x14ac:dyDescent="0.35">
      <c r="A20" s="6">
        <v>19</v>
      </c>
      <c r="B20" s="6" t="s">
        <v>84</v>
      </c>
      <c r="C20" s="6" t="s">
        <v>85</v>
      </c>
      <c r="D20" s="5">
        <v>9</v>
      </c>
      <c r="E20" s="5" t="s">
        <v>86</v>
      </c>
      <c r="F20" s="6" t="s">
        <v>14</v>
      </c>
      <c r="G20" s="6" t="s">
        <v>15</v>
      </c>
      <c r="H20" s="6">
        <v>580</v>
      </c>
      <c r="I20" s="5">
        <v>1761</v>
      </c>
      <c r="J20" s="6" t="s">
        <v>88</v>
      </c>
      <c r="K20" s="6" t="s">
        <v>18</v>
      </c>
      <c r="L20" s="6" t="s">
        <v>15</v>
      </c>
      <c r="M20" s="6" t="s">
        <v>89</v>
      </c>
      <c r="N20">
        <f t="shared" si="0"/>
        <v>19</v>
      </c>
      <c r="O20" s="7" t="str">
        <f t="shared" si="1"/>
        <v/>
      </c>
    </row>
    <row r="21" spans="1:15" ht="18" x14ac:dyDescent="0.35">
      <c r="A21" s="6">
        <v>20</v>
      </c>
      <c r="B21" s="6" t="s">
        <v>237</v>
      </c>
      <c r="C21" s="6" t="s">
        <v>238</v>
      </c>
      <c r="D21" s="5">
        <v>9</v>
      </c>
      <c r="E21" s="5" t="s">
        <v>86</v>
      </c>
      <c r="F21" s="6" t="s">
        <v>14</v>
      </c>
      <c r="G21" s="6" t="s">
        <v>15</v>
      </c>
      <c r="H21" s="6">
        <v>340</v>
      </c>
      <c r="I21" s="5">
        <v>1800</v>
      </c>
      <c r="J21" s="6" t="s">
        <v>240</v>
      </c>
      <c r="K21" s="6" t="s">
        <v>18</v>
      </c>
      <c r="L21" s="6" t="s">
        <v>15</v>
      </c>
      <c r="M21" s="6" t="s">
        <v>241</v>
      </c>
      <c r="N21">
        <f t="shared" si="0"/>
        <v>20</v>
      </c>
      <c r="O21" s="7" t="str">
        <f t="shared" si="1"/>
        <v/>
      </c>
    </row>
  </sheetData>
  <conditionalFormatting sqref="O2:O21">
    <cfRule type="cellIs" dxfId="11" priority="1" operator="equal">
      <formula>"Nhì"</formula>
    </cfRule>
    <cfRule type="cellIs" dxfId="10" priority="2" operator="equal">
      <formula>"Nhất"</formula>
    </cfRule>
    <cfRule type="cellIs" dxfId="9" priority="3" operator="equal">
      <formula>"Nhất"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opLeftCell="G1" zoomScale="80" zoomScaleNormal="80" workbookViewId="0">
      <selection activeCell="T6" sqref="T6"/>
    </sheetView>
  </sheetViews>
  <sheetFormatPr defaultRowHeight="14.4" x14ac:dyDescent="0.3"/>
  <cols>
    <col min="2" max="2" width="13.5546875" customWidth="1"/>
    <col min="3" max="3" width="22.44140625" customWidth="1"/>
    <col min="6" max="6" width="22.77734375" customWidth="1"/>
    <col min="7" max="7" width="20.88671875" customWidth="1"/>
    <col min="8" max="8" width="9.44140625" customWidth="1"/>
    <col min="9" max="9" width="13.21875" customWidth="1"/>
    <col min="12" max="12" width="20.109375" customWidth="1"/>
    <col min="13" max="13" width="18.21875" customWidth="1"/>
    <col min="14" max="14" width="13.88671875" bestFit="1" customWidth="1"/>
    <col min="15" max="17" width="13.88671875" style="11" customWidth="1"/>
  </cols>
  <sheetData>
    <row r="1" spans="1:22" x14ac:dyDescent="0.3">
      <c r="A1" s="4" t="s">
        <v>0</v>
      </c>
      <c r="B1" s="4" t="s">
        <v>279</v>
      </c>
      <c r="C1" s="4" t="s">
        <v>280</v>
      </c>
      <c r="D1" s="3" t="s">
        <v>1</v>
      </c>
      <c r="E1" s="3" t="s">
        <v>2</v>
      </c>
      <c r="F1" s="4" t="s">
        <v>3</v>
      </c>
      <c r="G1" s="4" t="s">
        <v>4</v>
      </c>
      <c r="H1" s="3" t="s">
        <v>5</v>
      </c>
      <c r="I1" s="3" t="s">
        <v>6</v>
      </c>
      <c r="J1" s="4" t="s">
        <v>7</v>
      </c>
      <c r="K1" s="4" t="s">
        <v>8</v>
      </c>
      <c r="L1" s="4" t="s">
        <v>9</v>
      </c>
      <c r="M1" s="4" t="s">
        <v>10</v>
      </c>
      <c r="U1">
        <v>10</v>
      </c>
    </row>
    <row r="2" spans="1:22" ht="18" x14ac:dyDescent="0.35">
      <c r="A2" s="6">
        <v>1</v>
      </c>
      <c r="B2" s="6" t="s">
        <v>192</v>
      </c>
      <c r="C2" s="6" t="s">
        <v>193</v>
      </c>
      <c r="D2" s="5">
        <v>8</v>
      </c>
      <c r="E2" s="5" t="s">
        <v>71</v>
      </c>
      <c r="F2" s="6" t="s">
        <v>14</v>
      </c>
      <c r="G2" s="6" t="s">
        <v>15</v>
      </c>
      <c r="H2" s="5" t="s">
        <v>194</v>
      </c>
      <c r="I2" s="5">
        <v>1754</v>
      </c>
      <c r="J2" s="6" t="s">
        <v>195</v>
      </c>
      <c r="K2" s="6" t="s">
        <v>18</v>
      </c>
      <c r="L2" s="6" t="s">
        <v>15</v>
      </c>
      <c r="M2" s="6" t="s">
        <v>196</v>
      </c>
      <c r="N2" s="7" t="str">
        <f>IF(V2&lt;=$U$3,"Nhất",IF(V2&lt;=$U$4,"Nhì",IF(V2&lt;=$U$5,"Ba",IF(V2&lt;=$U$6,"Khuyến khích",""))))</f>
        <v>Nhất</v>
      </c>
      <c r="O2" s="12"/>
      <c r="P2" s="12"/>
      <c r="Q2" s="12"/>
      <c r="U2">
        <f>ROUND(5%*10,0)</f>
        <v>1</v>
      </c>
      <c r="V2">
        <v>1</v>
      </c>
    </row>
    <row r="3" spans="1:22" ht="18" x14ac:dyDescent="0.35">
      <c r="A3" s="6">
        <v>2</v>
      </c>
      <c r="B3" s="6" t="s">
        <v>119</v>
      </c>
      <c r="C3" s="6" t="s">
        <v>120</v>
      </c>
      <c r="D3" s="5">
        <v>8</v>
      </c>
      <c r="E3" s="5" t="s">
        <v>22</v>
      </c>
      <c r="F3" s="6" t="s">
        <v>14</v>
      </c>
      <c r="G3" s="6" t="s">
        <v>15</v>
      </c>
      <c r="H3" s="5" t="s">
        <v>121</v>
      </c>
      <c r="I3" s="5">
        <v>1800</v>
      </c>
      <c r="J3" s="6" t="s">
        <v>122</v>
      </c>
      <c r="K3" s="6" t="s">
        <v>18</v>
      </c>
      <c r="L3" s="6" t="s">
        <v>15</v>
      </c>
      <c r="M3" s="6" t="s">
        <v>25</v>
      </c>
      <c r="N3" s="7" t="str">
        <f t="shared" ref="N3:N11" si="0">IF(V3&lt;=$U$3,"Nhất",IF(V3&lt;=$U$4,"Nhì",IF(V3&lt;=$U$5,"Ba",IF(V3&lt;=$U$6,"Khuyến khích",""))))</f>
        <v>Nhì</v>
      </c>
      <c r="O3" s="12"/>
      <c r="P3" s="12"/>
      <c r="Q3" s="12"/>
      <c r="U3">
        <f>15%*$U$1</f>
        <v>1.5</v>
      </c>
      <c r="V3">
        <v>2</v>
      </c>
    </row>
    <row r="4" spans="1:22" ht="18" x14ac:dyDescent="0.35">
      <c r="A4" s="6">
        <v>3</v>
      </c>
      <c r="B4" s="6" t="s">
        <v>219</v>
      </c>
      <c r="C4" s="6" t="s">
        <v>220</v>
      </c>
      <c r="D4" s="5">
        <v>8</v>
      </c>
      <c r="E4" s="5" t="s">
        <v>221</v>
      </c>
      <c r="F4" s="6" t="s">
        <v>14</v>
      </c>
      <c r="G4" s="6" t="s">
        <v>15</v>
      </c>
      <c r="H4" s="5" t="s">
        <v>222</v>
      </c>
      <c r="I4" s="5">
        <v>1800</v>
      </c>
      <c r="J4" s="6" t="s">
        <v>223</v>
      </c>
      <c r="K4" s="6" t="s">
        <v>18</v>
      </c>
      <c r="L4" s="6" t="s">
        <v>15</v>
      </c>
      <c r="M4" s="6" t="s">
        <v>224</v>
      </c>
      <c r="N4" s="7" t="str">
        <f t="shared" si="0"/>
        <v>Ba</v>
      </c>
      <c r="O4" s="12"/>
      <c r="P4" s="12"/>
      <c r="Q4" s="12"/>
      <c r="U4">
        <f>25%*$U$1</f>
        <v>2.5</v>
      </c>
      <c r="V4">
        <v>3</v>
      </c>
    </row>
    <row r="5" spans="1:22" ht="18" x14ac:dyDescent="0.35">
      <c r="A5" s="6">
        <v>4</v>
      </c>
      <c r="B5" s="6" t="s">
        <v>225</v>
      </c>
      <c r="C5" s="6" t="s">
        <v>226</v>
      </c>
      <c r="D5" s="5">
        <v>8</v>
      </c>
      <c r="E5" s="5" t="s">
        <v>221</v>
      </c>
      <c r="F5" s="6" t="s">
        <v>14</v>
      </c>
      <c r="G5" s="6" t="s">
        <v>15</v>
      </c>
      <c r="H5" s="5" t="s">
        <v>227</v>
      </c>
      <c r="I5" s="5">
        <v>1800</v>
      </c>
      <c r="J5" s="6" t="s">
        <v>228</v>
      </c>
      <c r="K5" s="6" t="s">
        <v>18</v>
      </c>
      <c r="L5" s="6" t="s">
        <v>15</v>
      </c>
      <c r="M5" s="6" t="s">
        <v>229</v>
      </c>
      <c r="N5" s="7" t="str">
        <f t="shared" si="0"/>
        <v>Khuyến khích</v>
      </c>
      <c r="O5" s="12"/>
      <c r="P5" s="12"/>
      <c r="Q5" s="12"/>
      <c r="U5">
        <f>30%*$U$1</f>
        <v>3</v>
      </c>
      <c r="V5">
        <v>4</v>
      </c>
    </row>
    <row r="6" spans="1:22" ht="18" x14ac:dyDescent="0.35">
      <c r="A6" s="6">
        <v>5</v>
      </c>
      <c r="B6" s="6" t="s">
        <v>48</v>
      </c>
      <c r="C6" s="6" t="s">
        <v>49</v>
      </c>
      <c r="D6" s="5">
        <v>8</v>
      </c>
      <c r="E6" s="5" t="s">
        <v>22</v>
      </c>
      <c r="F6" s="6" t="s">
        <v>14</v>
      </c>
      <c r="G6" s="6" t="s">
        <v>15</v>
      </c>
      <c r="H6" s="5" t="s">
        <v>50</v>
      </c>
      <c r="I6" s="5">
        <v>1590</v>
      </c>
      <c r="J6" s="6" t="s">
        <v>51</v>
      </c>
      <c r="K6" s="6" t="s">
        <v>18</v>
      </c>
      <c r="L6" s="6" t="s">
        <v>15</v>
      </c>
      <c r="M6" s="6" t="s">
        <v>52</v>
      </c>
      <c r="N6" s="7" t="str">
        <f t="shared" si="0"/>
        <v>Khuyến khích</v>
      </c>
      <c r="O6" s="12"/>
      <c r="P6" s="12"/>
      <c r="Q6" s="12"/>
      <c r="U6">
        <f>50%*$U$1</f>
        <v>5</v>
      </c>
      <c r="V6">
        <v>5</v>
      </c>
    </row>
    <row r="7" spans="1:22" ht="18" x14ac:dyDescent="0.35">
      <c r="A7" s="6">
        <v>6</v>
      </c>
      <c r="B7" s="6" t="s">
        <v>20</v>
      </c>
      <c r="C7" s="6" t="s">
        <v>21</v>
      </c>
      <c r="D7" s="5">
        <v>8</v>
      </c>
      <c r="E7" s="5" t="s">
        <v>22</v>
      </c>
      <c r="F7" s="6" t="s">
        <v>14</v>
      </c>
      <c r="G7" s="6" t="s">
        <v>15</v>
      </c>
      <c r="H7" s="5" t="s">
        <v>23</v>
      </c>
      <c r="I7" s="5">
        <v>1800</v>
      </c>
      <c r="J7" s="6" t="s">
        <v>24</v>
      </c>
      <c r="K7" s="6" t="s">
        <v>18</v>
      </c>
      <c r="L7" s="6" t="s">
        <v>15</v>
      </c>
      <c r="M7" s="6" t="s">
        <v>25</v>
      </c>
      <c r="N7" s="7" t="str">
        <f t="shared" si="0"/>
        <v/>
      </c>
      <c r="O7" s="12"/>
      <c r="P7" s="12"/>
      <c r="Q7" s="12"/>
      <c r="V7">
        <v>6</v>
      </c>
    </row>
    <row r="8" spans="1:22" ht="18" x14ac:dyDescent="0.35">
      <c r="A8" s="6">
        <v>7</v>
      </c>
      <c r="B8" s="6" t="s">
        <v>69</v>
      </c>
      <c r="C8" s="6" t="s">
        <v>70</v>
      </c>
      <c r="D8" s="5">
        <v>8</v>
      </c>
      <c r="E8" s="5" t="s">
        <v>71</v>
      </c>
      <c r="F8" s="6" t="s">
        <v>14</v>
      </c>
      <c r="G8" s="6" t="s">
        <v>15</v>
      </c>
      <c r="H8" s="5" t="s">
        <v>72</v>
      </c>
      <c r="I8" s="5">
        <v>1481</v>
      </c>
      <c r="J8" s="6" t="s">
        <v>73</v>
      </c>
      <c r="K8" s="6" t="s">
        <v>18</v>
      </c>
      <c r="L8" s="6" t="s">
        <v>15</v>
      </c>
      <c r="M8" s="6" t="s">
        <v>74</v>
      </c>
      <c r="N8" s="7" t="str">
        <f t="shared" si="0"/>
        <v/>
      </c>
      <c r="O8" s="12"/>
      <c r="P8" s="12"/>
      <c r="Q8" s="12"/>
      <c r="V8">
        <v>7</v>
      </c>
    </row>
    <row r="9" spans="1:22" ht="18" x14ac:dyDescent="0.35">
      <c r="A9" s="6">
        <v>8</v>
      </c>
      <c r="B9" s="6" t="s">
        <v>211</v>
      </c>
      <c r="C9" s="6" t="s">
        <v>212</v>
      </c>
      <c r="D9" s="5">
        <v>8</v>
      </c>
      <c r="E9" s="5" t="s">
        <v>71</v>
      </c>
      <c r="F9" s="6" t="s">
        <v>14</v>
      </c>
      <c r="G9" s="6" t="s">
        <v>15</v>
      </c>
      <c r="H9" s="5" t="s">
        <v>29</v>
      </c>
      <c r="I9" s="5">
        <v>1745</v>
      </c>
      <c r="J9" s="6" t="s">
        <v>213</v>
      </c>
      <c r="K9" s="6" t="s">
        <v>18</v>
      </c>
      <c r="L9" s="6" t="s">
        <v>15</v>
      </c>
      <c r="M9" s="6" t="s">
        <v>214</v>
      </c>
      <c r="N9" s="7" t="str">
        <f t="shared" si="0"/>
        <v/>
      </c>
      <c r="O9" s="12"/>
      <c r="P9" s="12"/>
      <c r="Q9" s="12"/>
      <c r="V9">
        <v>8</v>
      </c>
    </row>
    <row r="10" spans="1:22" ht="18" x14ac:dyDescent="0.35">
      <c r="A10" s="6">
        <v>9</v>
      </c>
      <c r="B10" s="6" t="s">
        <v>188</v>
      </c>
      <c r="C10" s="6" t="s">
        <v>189</v>
      </c>
      <c r="D10" s="5">
        <v>8</v>
      </c>
      <c r="E10" s="5" t="s">
        <v>71</v>
      </c>
      <c r="F10" s="6" t="s">
        <v>14</v>
      </c>
      <c r="G10" s="6" t="s">
        <v>15</v>
      </c>
      <c r="H10" s="5" t="s">
        <v>116</v>
      </c>
      <c r="I10" s="5">
        <v>1800</v>
      </c>
      <c r="J10" s="6" t="s">
        <v>190</v>
      </c>
      <c r="K10" s="6" t="s">
        <v>18</v>
      </c>
      <c r="L10" s="6" t="s">
        <v>15</v>
      </c>
      <c r="M10" s="6" t="s">
        <v>191</v>
      </c>
      <c r="N10" s="7" t="str">
        <f t="shared" si="0"/>
        <v/>
      </c>
      <c r="O10" s="12"/>
      <c r="P10" s="12"/>
      <c r="Q10" s="12"/>
      <c r="V10">
        <v>9</v>
      </c>
    </row>
    <row r="11" spans="1:22" ht="18" x14ac:dyDescent="0.35">
      <c r="A11" s="6">
        <v>10</v>
      </c>
      <c r="B11" s="6" t="s">
        <v>260</v>
      </c>
      <c r="C11" s="6" t="s">
        <v>261</v>
      </c>
      <c r="D11" s="5">
        <v>8</v>
      </c>
      <c r="E11" s="5" t="s">
        <v>22</v>
      </c>
      <c r="F11" s="6" t="s">
        <v>14</v>
      </c>
      <c r="G11" s="6" t="s">
        <v>15</v>
      </c>
      <c r="H11" s="5" t="s">
        <v>87</v>
      </c>
      <c r="I11" s="5">
        <v>1800</v>
      </c>
      <c r="J11" s="6" t="s">
        <v>262</v>
      </c>
      <c r="K11" s="6" t="s">
        <v>18</v>
      </c>
      <c r="L11" s="6" t="s">
        <v>15</v>
      </c>
      <c r="M11" s="6" t="s">
        <v>263</v>
      </c>
      <c r="N11" s="7" t="str">
        <f t="shared" si="0"/>
        <v/>
      </c>
      <c r="O11" s="12"/>
      <c r="P11" s="12"/>
      <c r="Q11" s="12"/>
      <c r="V11">
        <v>10</v>
      </c>
    </row>
  </sheetData>
  <sortState ref="A2:M11">
    <sortCondition descending="1" ref="H2:H11"/>
  </sortState>
  <conditionalFormatting sqref="N2:Q11">
    <cfRule type="cellIs" dxfId="8" priority="1" operator="equal">
      <formula>"Nhì"</formula>
    </cfRule>
    <cfRule type="cellIs" dxfId="7" priority="2" operator="equal">
      <formula>"Nhất"</formula>
    </cfRule>
    <cfRule type="cellIs" dxfId="6" priority="3" operator="equal">
      <formula>"Nhất"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opLeftCell="H1" workbookViewId="0">
      <selection activeCell="N10" sqref="N10"/>
    </sheetView>
  </sheetViews>
  <sheetFormatPr defaultRowHeight="14.4" x14ac:dyDescent="0.3"/>
  <cols>
    <col min="2" max="2" width="13.5546875" customWidth="1"/>
    <col min="3" max="3" width="22.109375" customWidth="1"/>
    <col min="6" max="6" width="22.77734375" customWidth="1"/>
    <col min="7" max="7" width="20.88671875" customWidth="1"/>
    <col min="8" max="8" width="9.44140625" style="10" customWidth="1"/>
    <col min="9" max="9" width="13.21875" customWidth="1"/>
    <col min="10" max="10" width="17.44140625" customWidth="1"/>
    <col min="11" max="11" width="15.6640625" customWidth="1"/>
    <col min="12" max="12" width="20.109375" customWidth="1"/>
    <col min="13" max="13" width="18.21875" customWidth="1"/>
    <col min="14" max="14" width="13.109375" customWidth="1"/>
    <col min="15" max="18" width="13.109375" style="11" customWidth="1"/>
  </cols>
  <sheetData>
    <row r="1" spans="1:22" x14ac:dyDescent="0.3">
      <c r="A1" s="4" t="s">
        <v>0</v>
      </c>
      <c r="B1" s="4" t="s">
        <v>279</v>
      </c>
      <c r="C1" s="4" t="s">
        <v>280</v>
      </c>
      <c r="D1" s="3" t="s">
        <v>1</v>
      </c>
      <c r="E1" s="3" t="s">
        <v>2</v>
      </c>
      <c r="F1" s="4" t="s">
        <v>3</v>
      </c>
      <c r="G1" s="4" t="s">
        <v>4</v>
      </c>
      <c r="H1" s="8" t="s">
        <v>5</v>
      </c>
      <c r="I1" s="3" t="s">
        <v>6</v>
      </c>
      <c r="J1" s="4" t="s">
        <v>7</v>
      </c>
      <c r="K1" s="4" t="s">
        <v>8</v>
      </c>
      <c r="L1" s="4" t="s">
        <v>9</v>
      </c>
      <c r="M1" s="4" t="s">
        <v>10</v>
      </c>
      <c r="U1">
        <v>15</v>
      </c>
    </row>
    <row r="2" spans="1:22" ht="18" x14ac:dyDescent="0.35">
      <c r="A2" s="6">
        <v>1</v>
      </c>
      <c r="B2" s="6" t="s">
        <v>96</v>
      </c>
      <c r="C2" s="6" t="s">
        <v>97</v>
      </c>
      <c r="D2" s="5">
        <v>7</v>
      </c>
      <c r="E2" s="5" t="s">
        <v>98</v>
      </c>
      <c r="F2" s="6" t="s">
        <v>14</v>
      </c>
      <c r="G2" s="6" t="s">
        <v>15</v>
      </c>
      <c r="H2" s="9">
        <v>1450</v>
      </c>
      <c r="I2" s="5">
        <v>1800</v>
      </c>
      <c r="J2" s="6" t="s">
        <v>100</v>
      </c>
      <c r="K2" s="6" t="s">
        <v>18</v>
      </c>
      <c r="L2" s="6" t="s">
        <v>15</v>
      </c>
      <c r="M2" s="6" t="s">
        <v>101</v>
      </c>
      <c r="N2" s="7" t="str">
        <f>IF(V2&lt;=$U$2,"Nhất",IF(V2&lt;=$U$3,"Nhì",IF(V2&lt;=$U$4,"Ba",IF(V2&lt;=$U$5,"Khuyến khích",""))))</f>
        <v>Nhất</v>
      </c>
      <c r="O2" s="12"/>
      <c r="P2" s="12"/>
      <c r="Q2" s="12"/>
      <c r="R2" s="12"/>
      <c r="U2">
        <f>ROUND(5%*15,0)</f>
        <v>1</v>
      </c>
      <c r="V2">
        <v>1</v>
      </c>
    </row>
    <row r="3" spans="1:22" ht="18" x14ac:dyDescent="0.35">
      <c r="A3" s="6">
        <v>2</v>
      </c>
      <c r="B3" s="6" t="s">
        <v>11</v>
      </c>
      <c r="C3" s="6" t="s">
        <v>12</v>
      </c>
      <c r="D3" s="5">
        <v>7</v>
      </c>
      <c r="E3" s="5" t="s">
        <v>13</v>
      </c>
      <c r="F3" s="6" t="s">
        <v>14</v>
      </c>
      <c r="G3" s="6" t="s">
        <v>15</v>
      </c>
      <c r="H3" s="9">
        <v>1170</v>
      </c>
      <c r="I3" s="5">
        <v>1599</v>
      </c>
      <c r="J3" s="6" t="s">
        <v>17</v>
      </c>
      <c r="K3" s="6" t="s">
        <v>18</v>
      </c>
      <c r="L3" s="6" t="s">
        <v>15</v>
      </c>
      <c r="M3" s="6" t="s">
        <v>19</v>
      </c>
      <c r="N3" s="7" t="str">
        <f t="shared" ref="N3:N16" si="0">IF(V3&lt;=$U$2,"Nhất",IF(V3&lt;=$U$3,"Nhì",IF(V3&lt;=$U$4,"Ba",IF(V3&lt;=$U$5,"Khuyến khích",""))))</f>
        <v>Nhì</v>
      </c>
      <c r="O3" s="12"/>
      <c r="P3" s="12"/>
      <c r="Q3" s="12"/>
      <c r="R3" s="12"/>
      <c r="U3">
        <f>15%*$U$1</f>
        <v>2.25</v>
      </c>
      <c r="V3">
        <v>2</v>
      </c>
    </row>
    <row r="4" spans="1:22" ht="18" x14ac:dyDescent="0.35">
      <c r="A4" s="6">
        <v>3</v>
      </c>
      <c r="B4" s="6" t="s">
        <v>79</v>
      </c>
      <c r="C4" s="6" t="s">
        <v>80</v>
      </c>
      <c r="D4" s="5">
        <v>7</v>
      </c>
      <c r="E4" s="5" t="s">
        <v>66</v>
      </c>
      <c r="F4" s="6" t="s">
        <v>14</v>
      </c>
      <c r="G4" s="6" t="s">
        <v>15</v>
      </c>
      <c r="H4" s="9">
        <v>1030</v>
      </c>
      <c r="I4" s="5">
        <v>1800</v>
      </c>
      <c r="J4" s="6" t="s">
        <v>82</v>
      </c>
      <c r="K4" s="6" t="s">
        <v>18</v>
      </c>
      <c r="L4" s="6" t="s">
        <v>15</v>
      </c>
      <c r="M4" s="6" t="s">
        <v>83</v>
      </c>
      <c r="N4" s="7" t="str">
        <f t="shared" si="0"/>
        <v>Ba</v>
      </c>
      <c r="O4" s="12"/>
      <c r="P4" s="12"/>
      <c r="Q4" s="12"/>
      <c r="R4" s="12"/>
      <c r="U4">
        <f>25%*$U$1</f>
        <v>3.75</v>
      </c>
      <c r="V4">
        <v>3</v>
      </c>
    </row>
    <row r="5" spans="1:22" ht="18" x14ac:dyDescent="0.35">
      <c r="A5" s="6">
        <v>4</v>
      </c>
      <c r="B5" s="6" t="s">
        <v>256</v>
      </c>
      <c r="C5" s="6" t="s">
        <v>257</v>
      </c>
      <c r="D5" s="5">
        <v>7</v>
      </c>
      <c r="E5" s="5" t="s">
        <v>258</v>
      </c>
      <c r="F5" s="6" t="s">
        <v>14</v>
      </c>
      <c r="G5" s="6" t="s">
        <v>15</v>
      </c>
      <c r="H5" s="9">
        <v>1030</v>
      </c>
      <c r="I5" s="5">
        <v>1800</v>
      </c>
      <c r="J5" s="6" t="s">
        <v>259</v>
      </c>
      <c r="K5" s="6" t="s">
        <v>18</v>
      </c>
      <c r="L5" s="6" t="s">
        <v>15</v>
      </c>
      <c r="M5" s="6" t="s">
        <v>42</v>
      </c>
      <c r="N5" s="7" t="str">
        <f t="shared" si="0"/>
        <v>Ba</v>
      </c>
      <c r="O5" s="12"/>
      <c r="P5" s="12"/>
      <c r="Q5" s="12"/>
      <c r="R5" s="12"/>
      <c r="U5">
        <f>50%*$U$1</f>
        <v>7.5</v>
      </c>
      <c r="V5">
        <v>3</v>
      </c>
    </row>
    <row r="6" spans="1:22" ht="18" x14ac:dyDescent="0.35">
      <c r="A6" s="6">
        <v>5</v>
      </c>
      <c r="B6" s="6" t="s">
        <v>64</v>
      </c>
      <c r="C6" s="6" t="s">
        <v>65</v>
      </c>
      <c r="D6" s="5">
        <v>7</v>
      </c>
      <c r="E6" s="5" t="s">
        <v>66</v>
      </c>
      <c r="F6" s="6" t="s">
        <v>14</v>
      </c>
      <c r="G6" s="6" t="s">
        <v>15</v>
      </c>
      <c r="H6" s="9">
        <v>1010</v>
      </c>
      <c r="I6" s="5">
        <v>1800</v>
      </c>
      <c r="J6" s="6" t="s">
        <v>67</v>
      </c>
      <c r="K6" s="6" t="s">
        <v>18</v>
      </c>
      <c r="L6" s="6" t="s">
        <v>15</v>
      </c>
      <c r="M6" s="6" t="s">
        <v>68</v>
      </c>
      <c r="N6" s="7" t="str">
        <f t="shared" si="0"/>
        <v>Khuyến khích</v>
      </c>
      <c r="O6" s="12"/>
      <c r="P6" s="12"/>
      <c r="Q6" s="12"/>
      <c r="R6" s="12"/>
      <c r="V6">
        <v>5</v>
      </c>
    </row>
    <row r="7" spans="1:22" ht="18" x14ac:dyDescent="0.35">
      <c r="A7" s="6">
        <v>6</v>
      </c>
      <c r="B7" s="6" t="s">
        <v>128</v>
      </c>
      <c r="C7" s="6" t="s">
        <v>129</v>
      </c>
      <c r="D7" s="5">
        <v>7</v>
      </c>
      <c r="E7" s="5" t="s">
        <v>98</v>
      </c>
      <c r="F7" s="6" t="s">
        <v>14</v>
      </c>
      <c r="G7" s="6" t="s">
        <v>15</v>
      </c>
      <c r="H7" s="9">
        <v>1010</v>
      </c>
      <c r="I7" s="5">
        <v>1800</v>
      </c>
      <c r="J7" s="6" t="s">
        <v>130</v>
      </c>
      <c r="K7" s="6" t="s">
        <v>18</v>
      </c>
      <c r="L7" s="6" t="s">
        <v>15</v>
      </c>
      <c r="M7" s="6" t="s">
        <v>42</v>
      </c>
      <c r="N7" s="7" t="str">
        <f t="shared" si="0"/>
        <v>Khuyến khích</v>
      </c>
      <c r="O7" s="12"/>
      <c r="P7" s="12"/>
      <c r="Q7" s="12"/>
      <c r="R7" s="12"/>
      <c r="V7">
        <v>5</v>
      </c>
    </row>
    <row r="8" spans="1:22" ht="18" x14ac:dyDescent="0.35">
      <c r="A8" s="6">
        <v>7</v>
      </c>
      <c r="B8" s="6" t="s">
        <v>151</v>
      </c>
      <c r="C8" s="6" t="s">
        <v>152</v>
      </c>
      <c r="D8" s="5">
        <v>7</v>
      </c>
      <c r="E8" s="5" t="s">
        <v>153</v>
      </c>
      <c r="F8" s="6" t="s">
        <v>14</v>
      </c>
      <c r="G8" s="6" t="s">
        <v>15</v>
      </c>
      <c r="H8" s="9">
        <v>920</v>
      </c>
      <c r="I8" s="5">
        <v>1792</v>
      </c>
      <c r="J8" s="6" t="s">
        <v>155</v>
      </c>
      <c r="K8" s="6" t="s">
        <v>18</v>
      </c>
      <c r="L8" s="6" t="s">
        <v>15</v>
      </c>
      <c r="M8" s="6" t="s">
        <v>156</v>
      </c>
      <c r="N8" s="7" t="str">
        <f t="shared" si="0"/>
        <v>Khuyến khích</v>
      </c>
      <c r="O8" s="12"/>
      <c r="P8" s="12"/>
      <c r="Q8" s="12"/>
      <c r="R8" s="12"/>
      <c r="V8">
        <v>7</v>
      </c>
    </row>
    <row r="9" spans="1:22" ht="18" x14ac:dyDescent="0.35">
      <c r="A9" s="6">
        <v>8</v>
      </c>
      <c r="B9" s="6" t="s">
        <v>242</v>
      </c>
      <c r="C9" s="6" t="s">
        <v>243</v>
      </c>
      <c r="D9" s="5">
        <v>7</v>
      </c>
      <c r="E9" s="5" t="s">
        <v>13</v>
      </c>
      <c r="F9" s="6" t="s">
        <v>14</v>
      </c>
      <c r="G9" s="6" t="s">
        <v>15</v>
      </c>
      <c r="H9" s="9">
        <v>880</v>
      </c>
      <c r="I9" s="5">
        <v>1779</v>
      </c>
      <c r="J9" s="6" t="s">
        <v>245</v>
      </c>
      <c r="K9" s="6" t="s">
        <v>18</v>
      </c>
      <c r="L9" s="6" t="s">
        <v>15</v>
      </c>
      <c r="M9" s="6" t="s">
        <v>246</v>
      </c>
      <c r="N9" s="7" t="str">
        <f t="shared" si="0"/>
        <v>Khuyến khích</v>
      </c>
      <c r="O9" s="12"/>
      <c r="P9" s="12"/>
      <c r="Q9" s="12"/>
      <c r="R9" s="12"/>
      <c r="V9">
        <v>7</v>
      </c>
    </row>
    <row r="10" spans="1:22" ht="18" x14ac:dyDescent="0.35">
      <c r="A10" s="6">
        <v>9</v>
      </c>
      <c r="B10" s="6" t="s">
        <v>146</v>
      </c>
      <c r="C10" s="6" t="s">
        <v>147</v>
      </c>
      <c r="D10" s="5">
        <v>7</v>
      </c>
      <c r="E10" s="5" t="s">
        <v>148</v>
      </c>
      <c r="F10" s="6" t="s">
        <v>14</v>
      </c>
      <c r="G10" s="6" t="s">
        <v>15</v>
      </c>
      <c r="H10" s="9">
        <v>850</v>
      </c>
      <c r="I10" s="5">
        <v>1591</v>
      </c>
      <c r="J10" s="6" t="s">
        <v>149</v>
      </c>
      <c r="K10" s="6" t="s">
        <v>18</v>
      </c>
      <c r="L10" s="6" t="s">
        <v>15</v>
      </c>
      <c r="M10" s="6" t="s">
        <v>150</v>
      </c>
      <c r="N10" s="7" t="str">
        <f t="shared" si="0"/>
        <v/>
      </c>
      <c r="O10" s="12"/>
      <c r="P10" s="12"/>
      <c r="Q10" s="12"/>
      <c r="R10" s="12"/>
      <c r="V10">
        <v>9</v>
      </c>
    </row>
    <row r="11" spans="1:22" ht="18" x14ac:dyDescent="0.35">
      <c r="A11" s="6">
        <v>10</v>
      </c>
      <c r="B11" s="6" t="s">
        <v>131</v>
      </c>
      <c r="C11" s="6" t="s">
        <v>132</v>
      </c>
      <c r="D11" s="5">
        <v>7</v>
      </c>
      <c r="E11" s="5" t="s">
        <v>13</v>
      </c>
      <c r="F11" s="6" t="s">
        <v>14</v>
      </c>
      <c r="G11" s="6" t="s">
        <v>15</v>
      </c>
      <c r="H11" s="9">
        <v>770</v>
      </c>
      <c r="I11" s="5">
        <v>1800</v>
      </c>
      <c r="J11" s="6" t="s">
        <v>133</v>
      </c>
      <c r="K11" s="6" t="s">
        <v>18</v>
      </c>
      <c r="L11" s="6" t="s">
        <v>15</v>
      </c>
      <c r="M11" s="6" t="s">
        <v>134</v>
      </c>
      <c r="N11" s="7" t="str">
        <f t="shared" si="0"/>
        <v/>
      </c>
      <c r="O11" s="12"/>
      <c r="P11" s="12"/>
      <c r="Q11" s="12"/>
      <c r="R11" s="12"/>
      <c r="V11">
        <v>10</v>
      </c>
    </row>
    <row r="12" spans="1:22" ht="18" x14ac:dyDescent="0.35">
      <c r="A12" s="6">
        <v>11</v>
      </c>
      <c r="B12" s="6" t="s">
        <v>247</v>
      </c>
      <c r="C12" s="6" t="s">
        <v>248</v>
      </c>
      <c r="D12" s="5">
        <v>7</v>
      </c>
      <c r="E12" s="5" t="s">
        <v>13</v>
      </c>
      <c r="F12" s="6" t="s">
        <v>14</v>
      </c>
      <c r="G12" s="6" t="s">
        <v>15</v>
      </c>
      <c r="H12" s="9">
        <v>760</v>
      </c>
      <c r="I12" s="5">
        <v>1800</v>
      </c>
      <c r="J12" s="6" t="s">
        <v>250</v>
      </c>
      <c r="K12" s="6" t="s">
        <v>18</v>
      </c>
      <c r="L12" s="6" t="s">
        <v>15</v>
      </c>
      <c r="M12" s="6" t="s">
        <v>83</v>
      </c>
      <c r="N12" s="7" t="str">
        <f t="shared" si="0"/>
        <v/>
      </c>
      <c r="O12" s="12"/>
      <c r="P12" s="12"/>
      <c r="Q12" s="12"/>
      <c r="R12" s="12"/>
      <c r="V12">
        <v>11</v>
      </c>
    </row>
    <row r="13" spans="1:22" ht="18" x14ac:dyDescent="0.35">
      <c r="A13" s="6">
        <v>12</v>
      </c>
      <c r="B13" s="6" t="s">
        <v>268</v>
      </c>
      <c r="C13" s="6" t="s">
        <v>269</v>
      </c>
      <c r="D13" s="5">
        <v>7</v>
      </c>
      <c r="E13" s="5" t="s">
        <v>98</v>
      </c>
      <c r="F13" s="6" t="s">
        <v>14</v>
      </c>
      <c r="G13" s="6" t="s">
        <v>15</v>
      </c>
      <c r="H13" s="9">
        <v>730</v>
      </c>
      <c r="I13" s="5">
        <v>1591</v>
      </c>
      <c r="J13" s="6" t="s">
        <v>271</v>
      </c>
      <c r="K13" s="6" t="s">
        <v>18</v>
      </c>
      <c r="L13" s="6" t="s">
        <v>15</v>
      </c>
      <c r="M13" s="6" t="s">
        <v>272</v>
      </c>
      <c r="N13" s="7" t="str">
        <f t="shared" si="0"/>
        <v/>
      </c>
      <c r="O13" s="12"/>
      <c r="P13" s="12"/>
      <c r="Q13" s="12"/>
      <c r="R13" s="12"/>
      <c r="V13">
        <v>12</v>
      </c>
    </row>
    <row r="14" spans="1:22" ht="18" x14ac:dyDescent="0.35">
      <c r="A14" s="6">
        <v>13</v>
      </c>
      <c r="B14" s="6" t="s">
        <v>157</v>
      </c>
      <c r="C14" s="6" t="s">
        <v>158</v>
      </c>
      <c r="D14" s="5">
        <v>7</v>
      </c>
      <c r="E14" s="5" t="s">
        <v>159</v>
      </c>
      <c r="F14" s="6" t="s">
        <v>14</v>
      </c>
      <c r="G14" s="6" t="s">
        <v>15</v>
      </c>
      <c r="H14" s="9">
        <v>670</v>
      </c>
      <c r="I14" s="5">
        <v>1451</v>
      </c>
      <c r="J14" s="6" t="s">
        <v>161</v>
      </c>
      <c r="K14" s="6" t="s">
        <v>18</v>
      </c>
      <c r="L14" s="6" t="s">
        <v>15</v>
      </c>
      <c r="M14" s="6" t="s">
        <v>162</v>
      </c>
      <c r="N14" s="7" t="str">
        <f t="shared" si="0"/>
        <v/>
      </c>
      <c r="O14" s="12"/>
      <c r="P14" s="12"/>
      <c r="Q14" s="12"/>
      <c r="R14" s="12"/>
      <c r="V14">
        <v>13</v>
      </c>
    </row>
    <row r="15" spans="1:22" ht="18" x14ac:dyDescent="0.35">
      <c r="A15" s="6">
        <v>14</v>
      </c>
      <c r="B15" s="6" t="s">
        <v>251</v>
      </c>
      <c r="C15" s="6" t="s">
        <v>252</v>
      </c>
      <c r="D15" s="5">
        <v>7</v>
      </c>
      <c r="E15" s="5" t="s">
        <v>153</v>
      </c>
      <c r="F15" s="6" t="s">
        <v>14</v>
      </c>
      <c r="G15" s="6" t="s">
        <v>15</v>
      </c>
      <c r="H15" s="9">
        <v>650</v>
      </c>
      <c r="I15" s="5">
        <v>1800</v>
      </c>
      <c r="J15" s="6" t="s">
        <v>254</v>
      </c>
      <c r="K15" s="6" t="s">
        <v>18</v>
      </c>
      <c r="L15" s="6" t="s">
        <v>15</v>
      </c>
      <c r="M15" s="6" t="s">
        <v>255</v>
      </c>
      <c r="N15" s="7" t="str">
        <f t="shared" si="0"/>
        <v/>
      </c>
      <c r="O15" s="12"/>
      <c r="P15" s="12"/>
      <c r="Q15" s="12"/>
      <c r="R15" s="12"/>
      <c r="V15">
        <v>14</v>
      </c>
    </row>
    <row r="16" spans="1:22" ht="18" x14ac:dyDescent="0.35">
      <c r="A16" s="6">
        <v>15</v>
      </c>
      <c r="B16" s="6" t="s">
        <v>38</v>
      </c>
      <c r="C16" s="6" t="s">
        <v>39</v>
      </c>
      <c r="D16" s="5">
        <v>7</v>
      </c>
      <c r="E16" s="5" t="s">
        <v>13</v>
      </c>
      <c r="F16" s="6" t="s">
        <v>14</v>
      </c>
      <c r="G16" s="6" t="s">
        <v>15</v>
      </c>
      <c r="H16" s="9">
        <v>520</v>
      </c>
      <c r="I16" s="5">
        <v>1800</v>
      </c>
      <c r="J16" s="6" t="s">
        <v>41</v>
      </c>
      <c r="K16" s="6" t="s">
        <v>18</v>
      </c>
      <c r="L16" s="6" t="s">
        <v>15</v>
      </c>
      <c r="M16" s="6" t="s">
        <v>42</v>
      </c>
      <c r="N16" s="7" t="str">
        <f t="shared" si="0"/>
        <v/>
      </c>
      <c r="O16" s="12"/>
      <c r="P16" s="12"/>
      <c r="Q16" s="12"/>
      <c r="R16" s="12"/>
      <c r="V16">
        <v>15</v>
      </c>
    </row>
  </sheetData>
  <sortState ref="A2:M16">
    <sortCondition descending="1" ref="H2:H16"/>
  </sortState>
  <conditionalFormatting sqref="N2:R16">
    <cfRule type="cellIs" dxfId="5" priority="1" operator="equal">
      <formula>"Nhì"</formula>
    </cfRule>
    <cfRule type="cellIs" dxfId="4" priority="2" operator="equal">
      <formula>"Nhất"</formula>
    </cfRule>
    <cfRule type="cellIs" dxfId="3" priority="3" operator="equal">
      <formula>"Nhất"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"/>
  <sheetViews>
    <sheetView topLeftCell="D1" workbookViewId="0">
      <selection activeCell="S7" sqref="S7"/>
    </sheetView>
  </sheetViews>
  <sheetFormatPr defaultRowHeight="14.4" x14ac:dyDescent="0.3"/>
  <cols>
    <col min="1" max="1" width="8.88671875" style="2"/>
    <col min="2" max="2" width="13.5546875" customWidth="1"/>
    <col min="3" max="3" width="21.88671875" customWidth="1"/>
    <col min="6" max="6" width="22.77734375" customWidth="1"/>
    <col min="7" max="7" width="13.33203125" customWidth="1"/>
    <col min="8" max="8" width="9.44140625" customWidth="1"/>
    <col min="9" max="9" width="13.21875" customWidth="1"/>
    <col min="12" max="12" width="14.44140625" bestFit="1" customWidth="1"/>
    <col min="13" max="13" width="18.21875" customWidth="1"/>
    <col min="14" max="14" width="13.88671875" bestFit="1" customWidth="1"/>
  </cols>
  <sheetData>
    <row r="1" spans="1:25" x14ac:dyDescent="0.3">
      <c r="A1" s="3" t="s">
        <v>0</v>
      </c>
      <c r="B1" s="4" t="s">
        <v>279</v>
      </c>
      <c r="C1" s="4" t="s">
        <v>280</v>
      </c>
      <c r="D1" s="3" t="s">
        <v>1</v>
      </c>
      <c r="E1" s="3" t="s">
        <v>2</v>
      </c>
      <c r="F1" s="4" t="s">
        <v>3</v>
      </c>
      <c r="G1" s="4" t="s">
        <v>4</v>
      </c>
      <c r="H1" s="3" t="s">
        <v>5</v>
      </c>
      <c r="I1" s="3" t="s">
        <v>6</v>
      </c>
      <c r="J1" s="4" t="s">
        <v>7</v>
      </c>
      <c r="K1" s="4" t="s">
        <v>8</v>
      </c>
      <c r="L1" s="4" t="s">
        <v>9</v>
      </c>
      <c r="M1" s="4" t="s">
        <v>10</v>
      </c>
      <c r="X1">
        <v>8</v>
      </c>
    </row>
    <row r="2" spans="1:25" ht="18" x14ac:dyDescent="0.35">
      <c r="A2" s="5">
        <v>1</v>
      </c>
      <c r="B2" s="6" t="s">
        <v>273</v>
      </c>
      <c r="C2" s="6" t="s">
        <v>274</v>
      </c>
      <c r="D2" s="5">
        <v>6</v>
      </c>
      <c r="E2" s="5" t="s">
        <v>275</v>
      </c>
      <c r="F2" s="6" t="s">
        <v>14</v>
      </c>
      <c r="G2" s="6" t="s">
        <v>15</v>
      </c>
      <c r="H2" s="5" t="s">
        <v>276</v>
      </c>
      <c r="I2" s="5">
        <v>1317</v>
      </c>
      <c r="J2" s="6" t="s">
        <v>277</v>
      </c>
      <c r="K2" s="6" t="s">
        <v>18</v>
      </c>
      <c r="L2" s="6" t="s">
        <v>15</v>
      </c>
      <c r="M2" s="6" t="s">
        <v>278</v>
      </c>
      <c r="N2" s="7" t="str">
        <f>IF(Y2&lt;=$X$2,"Nhất",IF(Y2&lt;=$X$3,"Nhì",IF(Y2&lt;=$X$4,"Ba",IF(Y2&lt;=$X$5,"Khuyến khích",""))))</f>
        <v>Nhất</v>
      </c>
      <c r="X2">
        <f>ROUND(10%*$X$1,0)</f>
        <v>1</v>
      </c>
      <c r="Y2">
        <v>1</v>
      </c>
    </row>
    <row r="3" spans="1:25" ht="18" x14ac:dyDescent="0.35">
      <c r="A3" s="5">
        <v>2</v>
      </c>
      <c r="B3" s="6" t="s">
        <v>59</v>
      </c>
      <c r="C3" s="6" t="s">
        <v>60</v>
      </c>
      <c r="D3" s="5">
        <v>6</v>
      </c>
      <c r="E3" s="5" t="s">
        <v>61</v>
      </c>
      <c r="F3" s="6" t="s">
        <v>14</v>
      </c>
      <c r="G3" s="6" t="s">
        <v>15</v>
      </c>
      <c r="H3" s="5" t="s">
        <v>62</v>
      </c>
      <c r="I3" s="5">
        <v>1800</v>
      </c>
      <c r="J3" s="6" t="s">
        <v>63</v>
      </c>
      <c r="K3" s="6" t="s">
        <v>18</v>
      </c>
      <c r="L3" s="6" t="s">
        <v>15</v>
      </c>
      <c r="M3" s="6" t="s">
        <v>37</v>
      </c>
      <c r="N3" s="7" t="str">
        <f t="shared" ref="N3:N9" si="0">IF(Y3&lt;=$X$2,"Nhất",IF(Y3&lt;=$X$3,"Nhì",IF(Y3&lt;=$X$4,"Ba",IF(Y3&lt;=$X$5,"Khuyến khích",""))))</f>
        <v>Nhì</v>
      </c>
      <c r="X3">
        <f>ROUND(20%*$X$1,0)</f>
        <v>2</v>
      </c>
      <c r="Y3">
        <v>2</v>
      </c>
    </row>
    <row r="4" spans="1:25" ht="18" x14ac:dyDescent="0.35">
      <c r="A4" s="5">
        <v>3</v>
      </c>
      <c r="B4" s="6" t="s">
        <v>234</v>
      </c>
      <c r="C4" s="6" t="s">
        <v>235</v>
      </c>
      <c r="D4" s="5">
        <v>6</v>
      </c>
      <c r="E4" s="5" t="s">
        <v>28</v>
      </c>
      <c r="F4" s="6" t="s">
        <v>14</v>
      </c>
      <c r="G4" s="6" t="s">
        <v>15</v>
      </c>
      <c r="H4" s="5" t="s">
        <v>138</v>
      </c>
      <c r="I4" s="5">
        <v>1800</v>
      </c>
      <c r="J4" s="6" t="s">
        <v>236</v>
      </c>
      <c r="K4" s="6" t="s">
        <v>18</v>
      </c>
      <c r="L4" s="6" t="s">
        <v>15</v>
      </c>
      <c r="M4" s="6" t="s">
        <v>95</v>
      </c>
      <c r="N4" s="7" t="str">
        <f t="shared" si="0"/>
        <v>Ba</v>
      </c>
      <c r="X4">
        <f>ROUND(40%*$X$1,0)</f>
        <v>3</v>
      </c>
      <c r="Y4">
        <v>3</v>
      </c>
    </row>
    <row r="5" spans="1:25" ht="18" x14ac:dyDescent="0.35">
      <c r="A5" s="5">
        <v>4</v>
      </c>
      <c r="B5" s="6" t="s">
        <v>32</v>
      </c>
      <c r="C5" s="6" t="s">
        <v>33</v>
      </c>
      <c r="D5" s="5">
        <v>6</v>
      </c>
      <c r="E5" s="5" t="s">
        <v>34</v>
      </c>
      <c r="F5" s="6" t="s">
        <v>14</v>
      </c>
      <c r="G5" s="6" t="s">
        <v>15</v>
      </c>
      <c r="H5" s="5" t="s">
        <v>35</v>
      </c>
      <c r="I5" s="5">
        <v>1800</v>
      </c>
      <c r="J5" s="6" t="s">
        <v>36</v>
      </c>
      <c r="K5" s="6" t="s">
        <v>18</v>
      </c>
      <c r="L5" s="6" t="s">
        <v>15</v>
      </c>
      <c r="M5" s="6" t="s">
        <v>37</v>
      </c>
      <c r="N5" s="7" t="str">
        <f t="shared" si="0"/>
        <v>Khuyến khích</v>
      </c>
      <c r="X5">
        <f>ROUND(50%*$X$1,0)</f>
        <v>4</v>
      </c>
      <c r="Y5">
        <v>4</v>
      </c>
    </row>
    <row r="6" spans="1:25" ht="18" x14ac:dyDescent="0.35">
      <c r="A6" s="5">
        <v>5</v>
      </c>
      <c r="B6" s="6" t="s">
        <v>75</v>
      </c>
      <c r="C6" s="6" t="s">
        <v>76</v>
      </c>
      <c r="D6" s="5">
        <v>6</v>
      </c>
      <c r="E6" s="5" t="s">
        <v>77</v>
      </c>
      <c r="F6" s="6" t="s">
        <v>14</v>
      </c>
      <c r="G6" s="6" t="s">
        <v>15</v>
      </c>
      <c r="H6" s="5" t="s">
        <v>35</v>
      </c>
      <c r="I6" s="5">
        <v>1800</v>
      </c>
      <c r="J6" s="6" t="s">
        <v>78</v>
      </c>
      <c r="K6" s="6" t="s">
        <v>18</v>
      </c>
      <c r="L6" s="6" t="s">
        <v>15</v>
      </c>
      <c r="M6" s="6" t="s">
        <v>31</v>
      </c>
      <c r="N6" s="7" t="str">
        <f t="shared" si="0"/>
        <v>Khuyến khích</v>
      </c>
      <c r="Y6">
        <v>4</v>
      </c>
    </row>
    <row r="7" spans="1:25" ht="18" x14ac:dyDescent="0.35">
      <c r="A7" s="5">
        <v>6</v>
      </c>
      <c r="B7" s="6" t="s">
        <v>43</v>
      </c>
      <c r="C7" s="6" t="s">
        <v>44</v>
      </c>
      <c r="D7" s="5">
        <v>6</v>
      </c>
      <c r="E7" s="5" t="s">
        <v>34</v>
      </c>
      <c r="F7" s="6" t="s">
        <v>14</v>
      </c>
      <c r="G7" s="6" t="s">
        <v>15</v>
      </c>
      <c r="H7" s="5" t="s">
        <v>45</v>
      </c>
      <c r="I7" s="5">
        <v>1800</v>
      </c>
      <c r="J7" s="6" t="s">
        <v>46</v>
      </c>
      <c r="K7" s="6" t="s">
        <v>18</v>
      </c>
      <c r="L7" s="6" t="s">
        <v>15</v>
      </c>
      <c r="M7" s="6" t="s">
        <v>47</v>
      </c>
      <c r="N7" s="7" t="str">
        <f t="shared" si="0"/>
        <v/>
      </c>
      <c r="Y7">
        <v>6</v>
      </c>
    </row>
    <row r="8" spans="1:25" ht="18" x14ac:dyDescent="0.35">
      <c r="A8" s="5">
        <v>7</v>
      </c>
      <c r="B8" s="6" t="s">
        <v>26</v>
      </c>
      <c r="C8" s="6" t="s">
        <v>27</v>
      </c>
      <c r="D8" s="5">
        <v>6</v>
      </c>
      <c r="E8" s="5" t="s">
        <v>28</v>
      </c>
      <c r="F8" s="6" t="s">
        <v>14</v>
      </c>
      <c r="G8" s="6" t="s">
        <v>15</v>
      </c>
      <c r="H8" s="5" t="s">
        <v>29</v>
      </c>
      <c r="I8" s="5">
        <v>1800</v>
      </c>
      <c r="J8" s="6" t="s">
        <v>30</v>
      </c>
      <c r="K8" s="6" t="s">
        <v>18</v>
      </c>
      <c r="L8" s="6" t="s">
        <v>15</v>
      </c>
      <c r="M8" s="6" t="s">
        <v>31</v>
      </c>
      <c r="N8" s="7" t="str">
        <f t="shared" si="0"/>
        <v/>
      </c>
      <c r="Y8">
        <v>7</v>
      </c>
    </row>
    <row r="9" spans="1:25" ht="18" x14ac:dyDescent="0.35">
      <c r="A9" s="5">
        <v>8</v>
      </c>
      <c r="B9" s="6" t="s">
        <v>90</v>
      </c>
      <c r="C9" s="6" t="s">
        <v>91</v>
      </c>
      <c r="D9" s="5">
        <v>6</v>
      </c>
      <c r="E9" s="5" t="s">
        <v>92</v>
      </c>
      <c r="F9" s="6" t="s">
        <v>14</v>
      </c>
      <c r="G9" s="6" t="s">
        <v>15</v>
      </c>
      <c r="H9" s="5" t="s">
        <v>93</v>
      </c>
      <c r="I9" s="5">
        <v>1800</v>
      </c>
      <c r="J9" s="6" t="s">
        <v>94</v>
      </c>
      <c r="K9" s="6" t="s">
        <v>18</v>
      </c>
      <c r="L9" s="6" t="s">
        <v>15</v>
      </c>
      <c r="M9" s="6" t="s">
        <v>95</v>
      </c>
      <c r="N9" s="7" t="str">
        <f t="shared" si="0"/>
        <v/>
      </c>
      <c r="Y9">
        <v>8</v>
      </c>
    </row>
  </sheetData>
  <sortState ref="A2:M9">
    <sortCondition descending="1" ref="H2:H9"/>
  </sortState>
  <conditionalFormatting sqref="N2:N9">
    <cfRule type="cellIs" dxfId="2" priority="1" operator="equal">
      <formula>"Nhì"</formula>
    </cfRule>
    <cfRule type="cellIs" dxfId="1" priority="2" operator="equal">
      <formula>"Nhất"</formula>
    </cfRule>
    <cfRule type="cellIs" dxfId="0" priority="3" operator="equal">
      <formula>"Nhất"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Danh sách kết quả thi</vt:lpstr>
      <vt:lpstr>Khối 9</vt:lpstr>
      <vt:lpstr>Khối 8</vt:lpstr>
      <vt:lpstr>Khối 7</vt:lpstr>
      <vt:lpstr>Khối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ACER</cp:lastModifiedBy>
  <dcterms:created xsi:type="dcterms:W3CDTF">2024-11-29T02:10:11Z</dcterms:created>
  <dcterms:modified xsi:type="dcterms:W3CDTF">2024-12-27T08:55:31Z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2.5.6</vt:lpwstr>
  </property>
</Properties>
</file>